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個人\7-英語\竹中二郎\305H\12月\"/>
    </mc:Choice>
  </mc:AlternateContent>
  <bookViews>
    <workbookView xWindow="0" yWindow="0" windowWidth="20460" windowHeight="7500"/>
  </bookViews>
  <sheets>
    <sheet name="名簿" sheetId="1" r:id="rId1"/>
    <sheet name="国体" sheetId="5" r:id="rId2"/>
    <sheet name="総体" sheetId="2" r:id="rId3"/>
    <sheet name="ジュニア" sheetId="8" r:id="rId4"/>
    <sheet name="新人" sheetId="7" r:id="rId5"/>
    <sheet name="ジュニア団体" sheetId="6" r:id="rId6"/>
    <sheet name="出場選手【取りまとめ用】" sheetId="9" r:id="rId7"/>
  </sheets>
  <definedNames>
    <definedName name="_xlnm.Print_Area" localSheetId="3">ジュニア!$A$1:$I$35</definedName>
    <definedName name="_xlnm.Print_Area" localSheetId="5">ジュニア団体!$A$1:$I$35</definedName>
    <definedName name="_xlnm.Print_Area" localSheetId="1">国体!$A$1:$I$35</definedName>
    <definedName name="_xlnm.Print_Area" localSheetId="4">新人!$A$1:$K$49</definedName>
    <definedName name="_xlnm.Print_Area" localSheetId="2">総体!$A$1:$K$49</definedName>
    <definedName name="_xlnm.Print_Area" localSheetId="0">名簿!$A$1:$G$48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" i="9" l="1"/>
  <c r="G3" i="9"/>
  <c r="G2" i="9"/>
  <c r="B2" i="9" l="1"/>
  <c r="I34" i="5" l="1"/>
  <c r="F34" i="5"/>
  <c r="I34" i="8"/>
  <c r="F34" i="8"/>
  <c r="F34" i="6" l="1"/>
  <c r="I34" i="6"/>
  <c r="A30" i="6"/>
  <c r="C29" i="6"/>
  <c r="D29" i="6" s="1"/>
  <c r="C28" i="6"/>
  <c r="D28" i="6" s="1"/>
  <c r="C27" i="6"/>
  <c r="D27" i="6" s="1"/>
  <c r="C26" i="6"/>
  <c r="D26" i="6" s="1"/>
  <c r="C25" i="6"/>
  <c r="D25" i="6" s="1"/>
  <c r="C24" i="6"/>
  <c r="D24" i="6" s="1"/>
  <c r="H20" i="6"/>
  <c r="I20" i="6" s="1"/>
  <c r="H19" i="6"/>
  <c r="I19" i="6" s="1"/>
  <c r="H18" i="6"/>
  <c r="I18" i="6" s="1"/>
  <c r="H17" i="6"/>
  <c r="I17" i="6" s="1"/>
  <c r="H16" i="6"/>
  <c r="I16" i="6" s="1"/>
  <c r="H15" i="6"/>
  <c r="I15" i="6" s="1"/>
  <c r="C20" i="6"/>
  <c r="D20" i="6" s="1"/>
  <c r="H34" i="8"/>
  <c r="A30" i="8"/>
  <c r="H28" i="8"/>
  <c r="L42" i="8" s="1"/>
  <c r="J34" i="9" s="1"/>
  <c r="C28" i="8"/>
  <c r="D28" i="8" s="1"/>
  <c r="H27" i="8"/>
  <c r="L41" i="8" s="1"/>
  <c r="J33" i="9" s="1"/>
  <c r="C27" i="8"/>
  <c r="D27" i="8" s="1"/>
  <c r="H26" i="8"/>
  <c r="L40" i="8" s="1"/>
  <c r="J32" i="9" s="1"/>
  <c r="C26" i="8"/>
  <c r="D26" i="8" s="1"/>
  <c r="H25" i="8"/>
  <c r="L39" i="8" s="1"/>
  <c r="J31" i="9" s="1"/>
  <c r="C25" i="8"/>
  <c r="D25" i="8" s="1"/>
  <c r="H24" i="8"/>
  <c r="L38" i="8" s="1"/>
  <c r="J30" i="9" s="1"/>
  <c r="C24" i="8"/>
  <c r="D24" i="8" s="1"/>
  <c r="H23" i="8"/>
  <c r="L37" i="8" s="1"/>
  <c r="J29" i="9" s="1"/>
  <c r="C23" i="8"/>
  <c r="D23" i="8" s="1"/>
  <c r="H22" i="8"/>
  <c r="L36" i="8" s="1"/>
  <c r="J28" i="9" s="1"/>
  <c r="C22" i="8"/>
  <c r="D22" i="8" s="1"/>
  <c r="H21" i="8"/>
  <c r="L35" i="8" s="1"/>
  <c r="J27" i="9" s="1"/>
  <c r="C21" i="8"/>
  <c r="D21" i="8" s="1"/>
  <c r="H20" i="8"/>
  <c r="L34" i="8" s="1"/>
  <c r="J26" i="9" s="1"/>
  <c r="C20" i="8"/>
  <c r="D20" i="8" s="1"/>
  <c r="H19" i="8"/>
  <c r="L33" i="8" s="1"/>
  <c r="J25" i="9" s="1"/>
  <c r="C19" i="8"/>
  <c r="D19" i="8" s="1"/>
  <c r="H18" i="8"/>
  <c r="L32" i="8" s="1"/>
  <c r="J24" i="9" s="1"/>
  <c r="C18" i="8"/>
  <c r="D18" i="8" s="1"/>
  <c r="H17" i="8"/>
  <c r="L31" i="8" s="1"/>
  <c r="J23" i="9" s="1"/>
  <c r="C17" i="8"/>
  <c r="D17" i="8" s="1"/>
  <c r="H16" i="8"/>
  <c r="L30" i="8" s="1"/>
  <c r="J22" i="9" s="1"/>
  <c r="C16" i="8"/>
  <c r="D16" i="8" s="1"/>
  <c r="H15" i="8"/>
  <c r="L29" i="8" s="1"/>
  <c r="J21" i="9" s="1"/>
  <c r="C15" i="8"/>
  <c r="D15" i="8" s="1"/>
  <c r="H14" i="8"/>
  <c r="I14" i="8" s="1"/>
  <c r="C14" i="8"/>
  <c r="D14" i="8" s="1"/>
  <c r="C11" i="8"/>
  <c r="C10" i="8"/>
  <c r="C8" i="8"/>
  <c r="C7" i="8"/>
  <c r="H4" i="8"/>
  <c r="N12" i="8" s="1"/>
  <c r="B4" i="8"/>
  <c r="A34" i="8" s="1"/>
  <c r="A30" i="5"/>
  <c r="L49" i="7"/>
  <c r="K49" i="7"/>
  <c r="J49" i="7"/>
  <c r="I49" i="7"/>
  <c r="D49" i="7"/>
  <c r="C49" i="7"/>
  <c r="E49" i="7" s="1"/>
  <c r="L48" i="7"/>
  <c r="K48" i="7"/>
  <c r="J48" i="7"/>
  <c r="I48" i="7"/>
  <c r="D48" i="7"/>
  <c r="C48" i="7"/>
  <c r="E48" i="7" s="1"/>
  <c r="L47" i="7"/>
  <c r="K47" i="7"/>
  <c r="J47" i="7"/>
  <c r="I47" i="7"/>
  <c r="D47" i="7"/>
  <c r="C47" i="7"/>
  <c r="E47" i="7" s="1"/>
  <c r="L46" i="7"/>
  <c r="K46" i="7"/>
  <c r="J46" i="7"/>
  <c r="I46" i="7"/>
  <c r="D46" i="7"/>
  <c r="C46" i="7"/>
  <c r="E46" i="7" s="1"/>
  <c r="L45" i="7"/>
  <c r="K45" i="7"/>
  <c r="J45" i="7"/>
  <c r="I45" i="7"/>
  <c r="D45" i="7"/>
  <c r="C45" i="7"/>
  <c r="E45" i="7" s="1"/>
  <c r="L44" i="7"/>
  <c r="K44" i="7"/>
  <c r="J44" i="7"/>
  <c r="I44" i="7"/>
  <c r="D44" i="7"/>
  <c r="C44" i="7"/>
  <c r="E44" i="7" s="1"/>
  <c r="L43" i="7"/>
  <c r="K43" i="7"/>
  <c r="J43" i="7"/>
  <c r="I43" i="7"/>
  <c r="D43" i="7"/>
  <c r="C43" i="7"/>
  <c r="E43" i="7" s="1"/>
  <c r="L42" i="7"/>
  <c r="K42" i="7"/>
  <c r="J42" i="7"/>
  <c r="I42" i="7"/>
  <c r="D42" i="7"/>
  <c r="C42" i="7"/>
  <c r="E42" i="7" s="1"/>
  <c r="L41" i="7"/>
  <c r="K41" i="7"/>
  <c r="J41" i="7"/>
  <c r="I41" i="7"/>
  <c r="D41" i="7"/>
  <c r="C41" i="7"/>
  <c r="E41" i="7" s="1"/>
  <c r="L40" i="7"/>
  <c r="K40" i="7"/>
  <c r="J40" i="7"/>
  <c r="I40" i="7"/>
  <c r="D40" i="7"/>
  <c r="C40" i="7"/>
  <c r="E40" i="7" s="1"/>
  <c r="L39" i="7"/>
  <c r="K39" i="7"/>
  <c r="J39" i="7"/>
  <c r="I39" i="7"/>
  <c r="D39" i="7"/>
  <c r="C39" i="7"/>
  <c r="E39" i="7" s="1"/>
  <c r="L38" i="7"/>
  <c r="K38" i="7"/>
  <c r="J38" i="7"/>
  <c r="I38" i="7"/>
  <c r="D38" i="7"/>
  <c r="C38" i="7"/>
  <c r="E38" i="7" s="1"/>
  <c r="L37" i="7"/>
  <c r="K37" i="7"/>
  <c r="J37" i="7"/>
  <c r="I37" i="7"/>
  <c r="D37" i="7"/>
  <c r="C37" i="7"/>
  <c r="E37" i="7" s="1"/>
  <c r="L36" i="7"/>
  <c r="K36" i="7"/>
  <c r="J36" i="7"/>
  <c r="I36" i="7"/>
  <c r="D36" i="7"/>
  <c r="C36" i="7"/>
  <c r="E36" i="7" s="1"/>
  <c r="L35" i="7"/>
  <c r="K35" i="7"/>
  <c r="J35" i="7"/>
  <c r="I35" i="7"/>
  <c r="D35" i="7"/>
  <c r="C35" i="7"/>
  <c r="E35" i="7" s="1"/>
  <c r="L34" i="7"/>
  <c r="K34" i="7"/>
  <c r="J34" i="7"/>
  <c r="I34" i="7"/>
  <c r="D34" i="7"/>
  <c r="C34" i="7"/>
  <c r="E34" i="7" s="1"/>
  <c r="L33" i="7"/>
  <c r="K33" i="7"/>
  <c r="J33" i="7"/>
  <c r="I33" i="7"/>
  <c r="D33" i="7"/>
  <c r="C33" i="7"/>
  <c r="E33" i="7" s="1"/>
  <c r="L32" i="7"/>
  <c r="K32" i="7"/>
  <c r="J32" i="7"/>
  <c r="I32" i="7"/>
  <c r="D32" i="7"/>
  <c r="C32" i="7"/>
  <c r="E32" i="7" s="1"/>
  <c r="L31" i="7"/>
  <c r="K31" i="7"/>
  <c r="J31" i="7"/>
  <c r="I31" i="7"/>
  <c r="D31" i="7"/>
  <c r="C31" i="7"/>
  <c r="E31" i="7" s="1"/>
  <c r="L30" i="7"/>
  <c r="K30" i="7"/>
  <c r="J30" i="7"/>
  <c r="I30" i="7"/>
  <c r="D30" i="7"/>
  <c r="C30" i="7"/>
  <c r="E30" i="7" s="1"/>
  <c r="L29" i="7"/>
  <c r="K29" i="7"/>
  <c r="J29" i="7"/>
  <c r="I29" i="7"/>
  <c r="D29" i="7"/>
  <c r="C29" i="7"/>
  <c r="E29" i="7" s="1"/>
  <c r="L28" i="7"/>
  <c r="K28" i="7"/>
  <c r="J28" i="7"/>
  <c r="I28" i="7"/>
  <c r="D28" i="7"/>
  <c r="C28" i="7"/>
  <c r="E28" i="7" s="1"/>
  <c r="L27" i="7"/>
  <c r="K27" i="7"/>
  <c r="J27" i="7"/>
  <c r="I27" i="7"/>
  <c r="D27" i="7"/>
  <c r="C27" i="7"/>
  <c r="E27" i="7" s="1"/>
  <c r="L26" i="7"/>
  <c r="K26" i="7"/>
  <c r="J26" i="7"/>
  <c r="I26" i="7"/>
  <c r="D26" i="7"/>
  <c r="C26" i="7"/>
  <c r="E26" i="7" s="1"/>
  <c r="L25" i="7"/>
  <c r="K25" i="7"/>
  <c r="J25" i="7"/>
  <c r="I25" i="7"/>
  <c r="D25" i="7"/>
  <c r="C25" i="7"/>
  <c r="E25" i="7" s="1"/>
  <c r="L24" i="7"/>
  <c r="K24" i="7"/>
  <c r="J24" i="7"/>
  <c r="I24" i="7"/>
  <c r="D24" i="7"/>
  <c r="C24" i="7"/>
  <c r="E24" i="7" s="1"/>
  <c r="L23" i="7"/>
  <c r="K23" i="7"/>
  <c r="J23" i="7"/>
  <c r="I23" i="7"/>
  <c r="D23" i="7"/>
  <c r="C23" i="7"/>
  <c r="E23" i="7" s="1"/>
  <c r="L22" i="7"/>
  <c r="K22" i="7"/>
  <c r="J22" i="7"/>
  <c r="I22" i="7"/>
  <c r="D22" i="7"/>
  <c r="C22" i="7"/>
  <c r="E22" i="7" s="1"/>
  <c r="L21" i="7"/>
  <c r="K21" i="7"/>
  <c r="J21" i="7"/>
  <c r="I21" i="7"/>
  <c r="D21" i="7"/>
  <c r="C21" i="7"/>
  <c r="E21" i="7" s="1"/>
  <c r="L20" i="7"/>
  <c r="K20" i="7"/>
  <c r="J20" i="7"/>
  <c r="I20" i="7"/>
  <c r="D20" i="7"/>
  <c r="C20" i="7"/>
  <c r="E20" i="7" s="1"/>
  <c r="I18" i="7"/>
  <c r="C18" i="7"/>
  <c r="D15" i="7"/>
  <c r="C15" i="7"/>
  <c r="E15" i="7" s="1"/>
  <c r="D14" i="7"/>
  <c r="C14" i="7"/>
  <c r="E14" i="7" s="1"/>
  <c r="D13" i="7"/>
  <c r="C13" i="7"/>
  <c r="E13" i="7" s="1"/>
  <c r="D12" i="7"/>
  <c r="C12" i="7"/>
  <c r="E12" i="7" s="1"/>
  <c r="D11" i="7"/>
  <c r="C11" i="7"/>
  <c r="E11" i="7" s="1"/>
  <c r="D10" i="7"/>
  <c r="C10" i="7"/>
  <c r="E10" i="7" s="1"/>
  <c r="D9" i="7"/>
  <c r="C9" i="7"/>
  <c r="E9" i="7" s="1"/>
  <c r="C6" i="7"/>
  <c r="I5" i="7"/>
  <c r="C5" i="7"/>
  <c r="H3" i="7"/>
  <c r="C3" i="7"/>
  <c r="N17" i="7" s="1"/>
  <c r="I1" i="7"/>
  <c r="Q17" i="7" s="1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21" i="2"/>
  <c r="K20" i="2"/>
  <c r="N30" i="7" l="1"/>
  <c r="M16" i="9" s="1"/>
  <c r="Q27" i="7"/>
  <c r="O13" i="9" s="1"/>
  <c r="Q28" i="7"/>
  <c r="O14" i="9" s="1"/>
  <c r="Q29" i="7"/>
  <c r="O15" i="9" s="1"/>
  <c r="Q30" i="7"/>
  <c r="O16" i="9" s="1"/>
  <c r="Q31" i="7"/>
  <c r="O17" i="9" s="1"/>
  <c r="Q32" i="7"/>
  <c r="O18" i="9" s="1"/>
  <c r="N23" i="7"/>
  <c r="M9" i="9" s="1"/>
  <c r="N28" i="7"/>
  <c r="M14" i="9" s="1"/>
  <c r="N39" i="7"/>
  <c r="M25" i="9" s="1"/>
  <c r="Q33" i="7"/>
  <c r="O19" i="9" s="1"/>
  <c r="Q21" i="7"/>
  <c r="O7" i="9" s="1"/>
  <c r="N26" i="7"/>
  <c r="M12" i="9" s="1"/>
  <c r="N29" i="7"/>
  <c r="M15" i="9" s="1"/>
  <c r="N32" i="7"/>
  <c r="M18" i="9" s="1"/>
  <c r="Q23" i="7"/>
  <c r="O9" i="9" s="1"/>
  <c r="Q26" i="7"/>
  <c r="O12" i="9" s="1"/>
  <c r="Q25" i="7"/>
  <c r="O11" i="9" s="1"/>
  <c r="N19" i="7"/>
  <c r="M5" i="9" s="1"/>
  <c r="N25" i="7"/>
  <c r="M11" i="9" s="1"/>
  <c r="N33" i="7"/>
  <c r="M19" i="9" s="1"/>
  <c r="N47" i="7"/>
  <c r="M33" i="9" s="1"/>
  <c r="L20" i="8"/>
  <c r="J12" i="9" s="1"/>
  <c r="I21" i="8"/>
  <c r="N21" i="7"/>
  <c r="M7" i="9" s="1"/>
  <c r="N27" i="7"/>
  <c r="M13" i="9" s="1"/>
  <c r="N31" i="7"/>
  <c r="M17" i="9" s="1"/>
  <c r="N35" i="7"/>
  <c r="M21" i="9" s="1"/>
  <c r="N43" i="7"/>
  <c r="M29" i="9" s="1"/>
  <c r="N20" i="7"/>
  <c r="M6" i="9" s="1"/>
  <c r="Q19" i="7"/>
  <c r="O5" i="9" s="1"/>
  <c r="N24" i="7"/>
  <c r="M10" i="9" s="1"/>
  <c r="N37" i="7"/>
  <c r="M23" i="9" s="1"/>
  <c r="N41" i="7"/>
  <c r="M27" i="9" s="1"/>
  <c r="N45" i="7"/>
  <c r="M31" i="9" s="1"/>
  <c r="Q22" i="7"/>
  <c r="O8" i="9" s="1"/>
  <c r="Q24" i="7"/>
  <c r="O10" i="9" s="1"/>
  <c r="C7" i="7"/>
  <c r="I7" i="7" s="1"/>
  <c r="N22" i="7"/>
  <c r="M8" i="9" s="1"/>
  <c r="Q20" i="7"/>
  <c r="O6" i="9" s="1"/>
  <c r="N34" i="7"/>
  <c r="M20" i="9" s="1"/>
  <c r="N36" i="7"/>
  <c r="M22" i="9" s="1"/>
  <c r="N38" i="7"/>
  <c r="M24" i="9" s="1"/>
  <c r="N40" i="7"/>
  <c r="M26" i="9" s="1"/>
  <c r="N42" i="7"/>
  <c r="M28" i="9" s="1"/>
  <c r="N44" i="7"/>
  <c r="M30" i="9" s="1"/>
  <c r="N46" i="7"/>
  <c r="M32" i="9" s="1"/>
  <c r="N48" i="7"/>
  <c r="M34" i="9" s="1"/>
  <c r="L16" i="8"/>
  <c r="J8" i="9" s="1"/>
  <c r="I17" i="8"/>
  <c r="L24" i="8"/>
  <c r="J16" i="9" s="1"/>
  <c r="I25" i="8"/>
  <c r="I15" i="8"/>
  <c r="I19" i="8"/>
  <c r="I23" i="8"/>
  <c r="I27" i="8"/>
  <c r="L14" i="8"/>
  <c r="J6" i="9" s="1"/>
  <c r="L18" i="8"/>
  <c r="J10" i="9" s="1"/>
  <c r="L22" i="8"/>
  <c r="J14" i="9" s="1"/>
  <c r="L26" i="8"/>
  <c r="J18" i="9" s="1"/>
  <c r="L28" i="8"/>
  <c r="J20" i="9" s="1"/>
  <c r="K12" i="8"/>
  <c r="L13" i="8"/>
  <c r="J5" i="9" s="1"/>
  <c r="L15" i="8"/>
  <c r="J7" i="9" s="1"/>
  <c r="I16" i="8"/>
  <c r="L17" i="8"/>
  <c r="J9" i="9" s="1"/>
  <c r="I18" i="8"/>
  <c r="L19" i="8"/>
  <c r="J11" i="9" s="1"/>
  <c r="I20" i="8"/>
  <c r="L21" i="8"/>
  <c r="J13" i="9" s="1"/>
  <c r="I22" i="8"/>
  <c r="L23" i="8"/>
  <c r="J15" i="9" s="1"/>
  <c r="I24" i="8"/>
  <c r="L25" i="8"/>
  <c r="J17" i="9" s="1"/>
  <c r="I26" i="8"/>
  <c r="L27" i="8"/>
  <c r="J19" i="9" s="1"/>
  <c r="I28" i="8"/>
  <c r="H34" i="5"/>
  <c r="I26" i="2" l="1"/>
  <c r="I27" i="2"/>
  <c r="C14" i="5"/>
  <c r="C7" i="5"/>
  <c r="D10" i="2"/>
  <c r="D14" i="5" l="1"/>
  <c r="B5" i="9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D15" i="2" l="1"/>
  <c r="D14" i="2"/>
  <c r="D13" i="2"/>
  <c r="D12" i="2"/>
  <c r="D11" i="2"/>
  <c r="D9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21" i="2"/>
  <c r="D22" i="2"/>
  <c r="D23" i="2"/>
  <c r="D24" i="2"/>
  <c r="D25" i="2"/>
  <c r="D26" i="2"/>
  <c r="D27" i="2"/>
  <c r="D28" i="2"/>
  <c r="D20" i="2"/>
  <c r="H34" i="6" l="1"/>
  <c r="C19" i="6"/>
  <c r="D19" i="6" s="1"/>
  <c r="C18" i="6"/>
  <c r="D18" i="6" s="1"/>
  <c r="C17" i="6"/>
  <c r="D17" i="6" s="1"/>
  <c r="C16" i="6"/>
  <c r="D16" i="6" s="1"/>
  <c r="C15" i="6"/>
  <c r="D15" i="6" s="1"/>
  <c r="C11" i="6"/>
  <c r="C10" i="6"/>
  <c r="C8" i="6"/>
  <c r="C7" i="6"/>
  <c r="H4" i="6"/>
  <c r="B4" i="6"/>
  <c r="A34" i="6" s="1"/>
  <c r="H28" i="5"/>
  <c r="C28" i="5"/>
  <c r="B19" i="9" s="1"/>
  <c r="H27" i="5"/>
  <c r="B33" i="9" s="1"/>
  <c r="C27" i="5"/>
  <c r="B18" i="9" s="1"/>
  <c r="H26" i="5"/>
  <c r="B32" i="9" s="1"/>
  <c r="C26" i="5"/>
  <c r="B17" i="9" s="1"/>
  <c r="H25" i="5"/>
  <c r="B31" i="9" s="1"/>
  <c r="C25" i="5"/>
  <c r="B16" i="9" s="1"/>
  <c r="H24" i="5"/>
  <c r="B30" i="9" s="1"/>
  <c r="C24" i="5"/>
  <c r="B15" i="9" s="1"/>
  <c r="H23" i="5"/>
  <c r="B29" i="9" s="1"/>
  <c r="C23" i="5"/>
  <c r="B14" i="9" s="1"/>
  <c r="H22" i="5"/>
  <c r="B28" i="9" s="1"/>
  <c r="C22" i="5"/>
  <c r="B13" i="9" s="1"/>
  <c r="H21" i="5"/>
  <c r="B27" i="9" s="1"/>
  <c r="C21" i="5"/>
  <c r="B12" i="9" s="1"/>
  <c r="H20" i="5"/>
  <c r="B26" i="9" s="1"/>
  <c r="C20" i="5"/>
  <c r="B11" i="9" s="1"/>
  <c r="H19" i="5"/>
  <c r="B25" i="9" s="1"/>
  <c r="C19" i="5"/>
  <c r="B10" i="9" s="1"/>
  <c r="H18" i="5"/>
  <c r="B24" i="9" s="1"/>
  <c r="C18" i="5"/>
  <c r="B9" i="9" s="1"/>
  <c r="H17" i="5"/>
  <c r="B23" i="9" s="1"/>
  <c r="C17" i="5"/>
  <c r="B8" i="9" s="1"/>
  <c r="H16" i="5"/>
  <c r="B22" i="9" s="1"/>
  <c r="C16" i="5"/>
  <c r="B7" i="9" s="1"/>
  <c r="H15" i="5"/>
  <c r="B21" i="9" s="1"/>
  <c r="C15" i="5"/>
  <c r="B6" i="9" s="1"/>
  <c r="H14" i="5"/>
  <c r="B20" i="9" s="1"/>
  <c r="L13" i="5"/>
  <c r="C11" i="5"/>
  <c r="C10" i="5"/>
  <c r="C8" i="5"/>
  <c r="H4" i="5"/>
  <c r="N12" i="5" s="1"/>
  <c r="B4" i="5"/>
  <c r="A34" i="5" s="1"/>
  <c r="I28" i="5" l="1"/>
  <c r="B34" i="9"/>
  <c r="L29" i="5"/>
  <c r="I15" i="5"/>
  <c r="L30" i="5"/>
  <c r="I16" i="5"/>
  <c r="L31" i="5"/>
  <c r="I17" i="5"/>
  <c r="L32" i="5"/>
  <c r="I18" i="5"/>
  <c r="L33" i="5"/>
  <c r="I19" i="5"/>
  <c r="L34" i="5"/>
  <c r="I20" i="5"/>
  <c r="L35" i="5"/>
  <c r="I21" i="5"/>
  <c r="L36" i="5"/>
  <c r="I22" i="5"/>
  <c r="L37" i="5"/>
  <c r="I23" i="5"/>
  <c r="L38" i="5"/>
  <c r="I24" i="5"/>
  <c r="L39" i="5"/>
  <c r="I25" i="5"/>
  <c r="L40" i="5"/>
  <c r="I26" i="5"/>
  <c r="L41" i="5"/>
  <c r="I27" i="5"/>
  <c r="L14" i="5"/>
  <c r="D15" i="5"/>
  <c r="L15" i="5"/>
  <c r="D16" i="5"/>
  <c r="L16" i="5"/>
  <c r="D17" i="5"/>
  <c r="L17" i="5"/>
  <c r="D18" i="5"/>
  <c r="L18" i="5"/>
  <c r="D19" i="5"/>
  <c r="L19" i="5"/>
  <c r="D20" i="5"/>
  <c r="L20" i="5"/>
  <c r="D21" i="5"/>
  <c r="L21" i="5"/>
  <c r="D22" i="5"/>
  <c r="L22" i="5"/>
  <c r="D23" i="5"/>
  <c r="L23" i="5"/>
  <c r="D24" i="5"/>
  <c r="L24" i="5"/>
  <c r="D25" i="5"/>
  <c r="L25" i="5"/>
  <c r="D26" i="5"/>
  <c r="L26" i="5"/>
  <c r="D27" i="5"/>
  <c r="L42" i="5"/>
  <c r="L28" i="5"/>
  <c r="I14" i="5"/>
  <c r="L27" i="5"/>
  <c r="D28" i="5"/>
  <c r="K12" i="5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20" i="2"/>
  <c r="I49" i="2" l="1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5" i="2"/>
  <c r="I24" i="2"/>
  <c r="I18" i="2" l="1"/>
  <c r="C18" i="2"/>
  <c r="I23" i="2"/>
  <c r="I22" i="2"/>
  <c r="I21" i="2"/>
  <c r="I2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I1" i="2"/>
  <c r="Q17" i="2" s="1"/>
  <c r="E22" i="2" l="1"/>
  <c r="E7" i="9"/>
  <c r="E26" i="2"/>
  <c r="E11" i="9"/>
  <c r="E30" i="2"/>
  <c r="E15" i="9"/>
  <c r="E34" i="2"/>
  <c r="E19" i="9"/>
  <c r="E38" i="2"/>
  <c r="E23" i="9"/>
  <c r="E42" i="2"/>
  <c r="E27" i="9"/>
  <c r="E46" i="2"/>
  <c r="E31" i="9"/>
  <c r="E23" i="2"/>
  <c r="E8" i="9"/>
  <c r="E27" i="2"/>
  <c r="E12" i="9"/>
  <c r="E31" i="2"/>
  <c r="E16" i="9"/>
  <c r="E35" i="2"/>
  <c r="E20" i="9"/>
  <c r="E39" i="2"/>
  <c r="E24" i="9"/>
  <c r="E43" i="2"/>
  <c r="E28" i="9"/>
  <c r="E47" i="2"/>
  <c r="E32" i="9"/>
  <c r="E20" i="2"/>
  <c r="E5" i="9"/>
  <c r="E24" i="2"/>
  <c r="E9" i="9"/>
  <c r="E28" i="2"/>
  <c r="E13" i="9"/>
  <c r="E32" i="2"/>
  <c r="E17" i="9"/>
  <c r="E36" i="2"/>
  <c r="E21" i="9"/>
  <c r="E40" i="2"/>
  <c r="E25" i="9"/>
  <c r="E44" i="2"/>
  <c r="E29" i="9"/>
  <c r="E48" i="2"/>
  <c r="E33" i="9"/>
  <c r="E21" i="2"/>
  <c r="E6" i="9"/>
  <c r="E25" i="2"/>
  <c r="E10" i="9"/>
  <c r="E29" i="2"/>
  <c r="E14" i="9"/>
  <c r="E33" i="2"/>
  <c r="E18" i="9"/>
  <c r="E37" i="2"/>
  <c r="E22" i="9"/>
  <c r="E41" i="2"/>
  <c r="E26" i="9"/>
  <c r="E45" i="2"/>
  <c r="E30" i="9"/>
  <c r="E49" i="2"/>
  <c r="E34" i="9"/>
  <c r="N19" i="2"/>
  <c r="N21" i="2"/>
  <c r="N23" i="2"/>
  <c r="N25" i="2"/>
  <c r="N27" i="2"/>
  <c r="N29" i="2"/>
  <c r="N31" i="2"/>
  <c r="N33" i="2"/>
  <c r="N35" i="2"/>
  <c r="N37" i="2"/>
  <c r="N39" i="2"/>
  <c r="N41" i="2"/>
  <c r="N43" i="2"/>
  <c r="N45" i="2"/>
  <c r="N47" i="2"/>
  <c r="N20" i="2"/>
  <c r="N22" i="2"/>
  <c r="N24" i="2"/>
  <c r="N26" i="2"/>
  <c r="N28" i="2"/>
  <c r="N30" i="2"/>
  <c r="N32" i="2"/>
  <c r="N34" i="2"/>
  <c r="N36" i="2"/>
  <c r="N38" i="2"/>
  <c r="N40" i="2"/>
  <c r="N42" i="2"/>
  <c r="N44" i="2"/>
  <c r="N46" i="2"/>
  <c r="N48" i="2"/>
  <c r="Q19" i="2"/>
  <c r="G5" i="9" s="1"/>
  <c r="Q33" i="2"/>
  <c r="G19" i="9" s="1"/>
  <c r="Q31" i="2"/>
  <c r="G17" i="9" s="1"/>
  <c r="Q29" i="2"/>
  <c r="G15" i="9" s="1"/>
  <c r="Q27" i="2"/>
  <c r="G13" i="9" s="1"/>
  <c r="Q25" i="2"/>
  <c r="G11" i="9" s="1"/>
  <c r="Q23" i="2"/>
  <c r="G9" i="9" s="1"/>
  <c r="Q21" i="2"/>
  <c r="G7" i="9" s="1"/>
  <c r="Q32" i="2"/>
  <c r="G18" i="9" s="1"/>
  <c r="Q30" i="2"/>
  <c r="G16" i="9" s="1"/>
  <c r="Q28" i="2"/>
  <c r="G14" i="9" s="1"/>
  <c r="Q26" i="2"/>
  <c r="G12" i="9" s="1"/>
  <c r="Q24" i="2"/>
  <c r="G10" i="9" s="1"/>
  <c r="Q22" i="2"/>
  <c r="G8" i="9" s="1"/>
  <c r="Q20" i="2"/>
  <c r="G6" i="9" s="1"/>
  <c r="I5" i="2"/>
  <c r="C5" i="2"/>
  <c r="C3" i="2"/>
  <c r="N17" i="2" s="1"/>
  <c r="H3" i="2"/>
  <c r="C7" i="2" l="1"/>
  <c r="I7" i="2" s="1"/>
  <c r="C6" i="2" l="1"/>
</calcChain>
</file>

<file path=xl/comments1.xml><?xml version="1.0" encoding="utf-8"?>
<comments xmlns="http://schemas.openxmlformats.org/spreadsheetml/2006/main">
  <authors>
    <author>Jiro TAKENAKA</author>
    <author>樋詰 泰浩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学校所属のチームのみ入力</t>
        </r>
      </text>
    </commen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学校所属チームなら0,それ以外は1を選択</t>
        </r>
      </text>
    </commen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学校職員以外の場合は職名不要です</t>
        </r>
      </text>
    </comment>
    <comment ref="B1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姓と名の間は
１マス空白</t>
        </r>
      </text>
    </comment>
    <comment ref="C1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姓と名の間は
１マス空白</t>
        </r>
      </text>
    </comment>
    <comment ref="D1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半角で
H〇.〇.〇</t>
        </r>
      </text>
    </comment>
    <comment ref="F1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基本は姓のみ
他に同姓がいたら
区別ができるように
姓＋１字
例：金沢太</t>
        </r>
      </text>
    </comment>
  </commentList>
</comments>
</file>

<file path=xl/comments2.xml><?xml version="1.0" encoding="utf-8"?>
<comments xmlns="http://schemas.openxmlformats.org/spreadsheetml/2006/main">
  <authors>
    <author>Jiro TAKENAKA</author>
    <author>樋詰 泰浩</author>
  </authors>
  <commentList>
    <comment ref="B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半角英数で顧問・コーチ名簿の記号を入力
s1～s5</t>
        </r>
      </text>
    </comment>
    <comment ref="A1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連絡先となる方の
記号
（名簿のS1～S5）
</t>
        </r>
      </text>
    </comment>
    <comment ref="B1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半角英数で
選手名簿の記号を入力
p1～p30</t>
        </r>
      </text>
    </comment>
    <comment ref="F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申込日付の入力もお願いします</t>
        </r>
      </text>
    </comment>
  </commentList>
</comments>
</file>

<file path=xl/comments3.xml><?xml version="1.0" encoding="utf-8"?>
<comments xmlns="http://schemas.openxmlformats.org/spreadsheetml/2006/main">
  <authors>
    <author>Jiro TAKENAKA</author>
    <author>樋詰 泰浩</author>
  </authors>
  <commentList>
    <comment ref="I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申込日付の入力もお願いします</t>
        </r>
      </text>
    </comment>
    <comment ref="B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半角英数で顧問・コーチ名簿の記号を入力
s1～s5</t>
        </r>
      </text>
    </comment>
    <comment ref="H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半角英数で顧問・コーチ名簿の記号を入力
s1～s5</t>
        </r>
      </text>
    </comment>
    <comment ref="B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半角英数で
選手名簿の記号を入力
p1～p30</t>
        </r>
      </text>
    </comment>
    <comment ref="B2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半角英数で
選手名簿の記号を入力
p1～p30</t>
        </r>
      </text>
    </comment>
    <comment ref="H2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半角英数で
選手名簿の記号を入力
p1～p30</t>
        </r>
      </text>
    </comment>
  </commentList>
</comments>
</file>

<file path=xl/comments4.xml><?xml version="1.0" encoding="utf-8"?>
<comments xmlns="http://schemas.openxmlformats.org/spreadsheetml/2006/main">
  <authors>
    <author>Jiro TAKENAKA</author>
    <author>樋詰 泰浩</author>
  </authors>
  <commentList>
    <comment ref="B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半角英数で顧問・コーチ名簿の記号を入力
s1～s5</t>
        </r>
      </text>
    </comment>
    <comment ref="A1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連絡先となる方の
記号
（名簿のS1～S5）
</t>
        </r>
      </text>
    </comment>
    <comment ref="B1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半角英数で
選手名簿の記号を入力
p1～p30</t>
        </r>
      </text>
    </comment>
    <comment ref="F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申込の日付入力もお願いします</t>
        </r>
      </text>
    </comment>
  </commentList>
</comments>
</file>

<file path=xl/comments5.xml><?xml version="1.0" encoding="utf-8"?>
<comments xmlns="http://schemas.openxmlformats.org/spreadsheetml/2006/main">
  <authors>
    <author>Jiro TAKENAKA</author>
    <author>樋詰 泰浩</author>
  </authors>
  <commentList>
    <comment ref="I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申込日付の入力もお願いします</t>
        </r>
      </text>
    </comment>
    <comment ref="B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半角英数で顧問・コーチ名簿の記号を入力
s1～s5</t>
        </r>
      </text>
    </comment>
    <comment ref="H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半角英数で顧問・コーチ名簿の記号を入力
s1～s5</t>
        </r>
      </text>
    </comment>
    <comment ref="B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半角英数で
選手名簿の記号を入力
p1～p30</t>
        </r>
      </text>
    </comment>
    <comment ref="B2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半角英数で
選手名簿の記号を入力
p1～p30</t>
        </r>
      </text>
    </comment>
    <comment ref="H2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半角英数で
選手名簿の記号を入力
p1～p30</t>
        </r>
      </text>
    </comment>
  </commentList>
</comments>
</file>

<file path=xl/comments6.xml><?xml version="1.0" encoding="utf-8"?>
<comments xmlns="http://schemas.openxmlformats.org/spreadsheetml/2006/main">
  <authors>
    <author>Jiro TAKENAKA</author>
    <author>樋詰 泰浩</author>
  </authors>
  <commentList>
    <comment ref="B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半角英数で顧問・コーチ名簿の記号を入力
s1～s5</t>
        </r>
      </text>
    </comment>
    <comment ref="A1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連絡先となる方の
記号
（名簿のS1～S5）
</t>
        </r>
      </text>
    </comment>
    <comment ref="C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チーム名(例：大聖寺A)を入力してください。</t>
        </r>
      </text>
    </comment>
    <comment ref="H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チーム名(例：大聖寺B)を入力してください。</t>
        </r>
      </text>
    </comment>
    <comment ref="B1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半角英数で
選手名簿の記号を入力
p1～p30</t>
        </r>
      </text>
    </comment>
    <comment ref="C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チーム名(例：大聖寺C)を入力してください。</t>
        </r>
      </text>
    </comment>
    <comment ref="F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申込日付の入力もお願いします</t>
        </r>
      </text>
    </comment>
  </commentList>
</comments>
</file>

<file path=xl/sharedStrings.xml><?xml version="1.0" encoding="utf-8"?>
<sst xmlns="http://schemas.openxmlformats.org/spreadsheetml/2006/main" count="221" uniqueCount="114">
  <si>
    <t>学校名</t>
    <rPh sb="0" eb="3">
      <t>ガッコウメイ</t>
    </rPh>
    <phoneticPr fontId="2"/>
  </si>
  <si>
    <t>氏名</t>
    <rPh sb="0" eb="2">
      <t>シメイ</t>
    </rPh>
    <phoneticPr fontId="2"/>
  </si>
  <si>
    <t>卓球部員名簿</t>
    <rPh sb="0" eb="2">
      <t>タッキュウ</t>
    </rPh>
    <rPh sb="2" eb="4">
      <t>ブイン</t>
    </rPh>
    <rPh sb="4" eb="6">
      <t>メイボ</t>
    </rPh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</si>
  <si>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</si>
  <si>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</si>
  <si>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</si>
  <si>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</si>
  <si>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部員氏名</t>
    <rPh sb="0" eb="2">
      <t>ブイン</t>
    </rPh>
    <rPh sb="2" eb="4">
      <t>シメイ</t>
    </rPh>
    <phoneticPr fontId="2"/>
  </si>
  <si>
    <t>顧問</t>
    <rPh sb="0" eb="2">
      <t>コモン</t>
    </rPh>
    <phoneticPr fontId="2"/>
  </si>
  <si>
    <t>コーチ</t>
    <phoneticPr fontId="2"/>
  </si>
  <si>
    <t>S1</t>
    <phoneticPr fontId="2"/>
  </si>
  <si>
    <t>ふりがな</t>
    <phoneticPr fontId="2"/>
  </si>
  <si>
    <t>監督</t>
    <rPh sb="0" eb="2">
      <t>カントク</t>
    </rPh>
    <phoneticPr fontId="2"/>
  </si>
  <si>
    <t>引率</t>
    <rPh sb="0" eb="2">
      <t>インソツ</t>
    </rPh>
    <phoneticPr fontId="2"/>
  </si>
  <si>
    <t>学校対抗</t>
    <rPh sb="0" eb="2">
      <t>ガッコウ</t>
    </rPh>
    <rPh sb="2" eb="4">
      <t>タイコウ</t>
    </rPh>
    <phoneticPr fontId="2"/>
  </si>
  <si>
    <t>性別</t>
    <rPh sb="0" eb="2">
      <t>セイベツ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</si>
  <si>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</si>
  <si>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</si>
  <si>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例</t>
    <rPh sb="0" eb="1">
      <t>レイ</t>
    </rPh>
    <phoneticPr fontId="2"/>
  </si>
  <si>
    <t>入力について</t>
    <rPh sb="0" eb="2">
      <t>ニュウリョク</t>
    </rPh>
    <phoneticPr fontId="2"/>
  </si>
  <si>
    <t>名簿入力は例に従って入力</t>
    <rPh sb="0" eb="2">
      <t>メイボ</t>
    </rPh>
    <rPh sb="2" eb="4">
      <t>ニュウリョク</t>
    </rPh>
    <rPh sb="5" eb="6">
      <t>レイ</t>
    </rPh>
    <rPh sb="7" eb="8">
      <t>シタガ</t>
    </rPh>
    <rPh sb="10" eb="12">
      <t>ニュウリョク</t>
    </rPh>
    <phoneticPr fontId="2"/>
  </si>
  <si>
    <t>左記欄の氏名も同様の入力規則</t>
    <rPh sb="0" eb="2">
      <t>サキ</t>
    </rPh>
    <rPh sb="2" eb="3">
      <t>ラン</t>
    </rPh>
    <rPh sb="4" eb="6">
      <t>シメイ</t>
    </rPh>
    <rPh sb="7" eb="9">
      <t>ドウヨウ</t>
    </rPh>
    <rPh sb="10" eb="12">
      <t>ニュウリョク</t>
    </rPh>
    <rPh sb="12" eb="14">
      <t>キソク</t>
    </rPh>
    <phoneticPr fontId="2"/>
  </si>
  <si>
    <t>学校名</t>
    <rPh sb="0" eb="3">
      <t>ガッコウメイ</t>
    </rPh>
    <phoneticPr fontId="2"/>
  </si>
  <si>
    <t>校長</t>
    <rPh sb="0" eb="2">
      <t>コウチョウ</t>
    </rPh>
    <phoneticPr fontId="2"/>
  </si>
  <si>
    <t>S5</t>
  </si>
  <si>
    <t>S4</t>
  </si>
  <si>
    <t>S3</t>
  </si>
  <si>
    <t>S2</t>
  </si>
  <si>
    <t>シングルス</t>
    <phoneticPr fontId="2"/>
  </si>
  <si>
    <t>順位</t>
    <rPh sb="0" eb="2">
      <t>ジュンイ</t>
    </rPh>
    <phoneticPr fontId="2"/>
  </si>
  <si>
    <t>ダブルス</t>
    <phoneticPr fontId="2"/>
  </si>
  <si>
    <t>円</t>
    <rPh sb="0" eb="1">
      <t>エン</t>
    </rPh>
    <phoneticPr fontId="2"/>
  </si>
  <si>
    <t>1人300円</t>
    <rPh sb="1" eb="2">
      <t>ニン</t>
    </rPh>
    <rPh sb="5" eb="6">
      <t>エン</t>
    </rPh>
    <phoneticPr fontId="2"/>
  </si>
  <si>
    <t>1組400円</t>
    <rPh sb="1" eb="2">
      <t>クミ</t>
    </rPh>
    <rPh sb="5" eb="6">
      <t>エン</t>
    </rPh>
    <phoneticPr fontId="2"/>
  </si>
  <si>
    <t>参加費</t>
    <rPh sb="0" eb="3">
      <t>サンカヒ</t>
    </rPh>
    <phoneticPr fontId="2"/>
  </si>
  <si>
    <t>顧問・コーチ別</t>
    <rPh sb="0" eb="2">
      <t>コモン</t>
    </rPh>
    <rPh sb="6" eb="7">
      <t>ベツ</t>
    </rPh>
    <phoneticPr fontId="2"/>
  </si>
  <si>
    <t>A：顧問・コーチ名簿</t>
    <rPh sb="2" eb="4">
      <t>コモン</t>
    </rPh>
    <rPh sb="8" eb="10">
      <t>メイボ</t>
    </rPh>
    <phoneticPr fontId="2"/>
  </si>
  <si>
    <t>B：選手名簿</t>
    <rPh sb="2" eb="4">
      <t>センシュ</t>
    </rPh>
    <rPh sb="4" eb="6">
      <t>メイボ</t>
    </rPh>
    <phoneticPr fontId="2"/>
  </si>
  <si>
    <t>記号</t>
    <rPh sb="0" eb="2">
      <t>キゴウ</t>
    </rPh>
    <phoneticPr fontId="2"/>
  </si>
  <si>
    <t>P1</t>
    <phoneticPr fontId="2"/>
  </si>
  <si>
    <t>P2</t>
    <phoneticPr fontId="2"/>
  </si>
  <si>
    <t>P3</t>
    <phoneticPr fontId="2"/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</si>
  <si>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</si>
  <si>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</si>
  <si>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</si>
  <si>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</si>
  <si>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</si>
  <si>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</si>
  <si>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</si>
  <si>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</si>
  <si>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</si>
  <si>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</si>
  <si>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</si>
  <si>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</si>
  <si>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</si>
  <si>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</si>
  <si>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</si>
  <si>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</si>
  <si>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</si>
  <si>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</si>
  <si>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</si>
  <si>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</si>
  <si>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</si>
  <si>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</si>
  <si>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</si>
  <si>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</si>
  <si>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</si>
  <si>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</si>
  <si>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ﾀﾞﾌﾞﾙｽ用</t>
    <rPh sb="6" eb="7">
      <t>ヨウ</t>
    </rPh>
    <phoneticPr fontId="2"/>
  </si>
  <si>
    <t>第７５回　石川県ジュニア卓球選手権大会</t>
    <rPh sb="0" eb="1">
      <t>ダイ</t>
    </rPh>
    <rPh sb="3" eb="4">
      <t>カイ</t>
    </rPh>
    <rPh sb="5" eb="8">
      <t>イシカワケン</t>
    </rPh>
    <rPh sb="12" eb="14">
      <t>タッキュウ</t>
    </rPh>
    <rPh sb="14" eb="17">
      <t>センシュケン</t>
    </rPh>
    <rPh sb="17" eb="19">
      <t>タイカイ</t>
    </rPh>
    <phoneticPr fontId="2"/>
  </si>
  <si>
    <t>参加申込書</t>
    <rPh sb="0" eb="2">
      <t>サンカ</t>
    </rPh>
    <rPh sb="2" eb="5">
      <t>モウシコミショ</t>
    </rPh>
    <phoneticPr fontId="2"/>
  </si>
  <si>
    <t>連絡先</t>
    <rPh sb="0" eb="3">
      <t>レンラクサキ</t>
    </rPh>
    <phoneticPr fontId="2"/>
  </si>
  <si>
    <t>引率者</t>
    <rPh sb="0" eb="3">
      <t>インソツシャ</t>
    </rPh>
    <phoneticPr fontId="2"/>
  </si>
  <si>
    <t>TEL</t>
    <phoneticPr fontId="2"/>
  </si>
  <si>
    <t>No.</t>
    <phoneticPr fontId="2"/>
  </si>
  <si>
    <t>ﾒｰﾙ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</si>
  <si>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</si>
  <si>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</si>
  <si>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電話番号やメールアドレスは連絡先となるものだけ</t>
    <rPh sb="0" eb="2">
      <t>デンワ</t>
    </rPh>
    <rPh sb="2" eb="4">
      <t>バンゴウ</t>
    </rPh>
    <rPh sb="13" eb="16">
      <t>レンラクサキ</t>
    </rPh>
    <phoneticPr fontId="2"/>
  </si>
  <si>
    <t>チーム名</t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</si>
  <si>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</si>
  <si>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校長</t>
    <rPh sb="0" eb="1">
      <t>コウ</t>
    </rPh>
    <rPh sb="1" eb="2">
      <t>チョウ</t>
    </rPh>
    <phoneticPr fontId="2"/>
  </si>
  <si>
    <t>職・氏名</t>
    <rPh sb="0" eb="1">
      <t>ショク</t>
    </rPh>
    <rPh sb="2" eb="4">
      <t>シメイ</t>
    </rPh>
    <phoneticPr fontId="2"/>
  </si>
  <si>
    <t>例</t>
    <rPh sb="0" eb="1">
      <t>レイ</t>
    </rPh>
    <phoneticPr fontId="2"/>
  </si>
  <si>
    <t>教諭・石川　卓夫</t>
    <rPh sb="0" eb="2">
      <t>キョウユ</t>
    </rPh>
    <rPh sb="3" eb="5">
      <t>イシカワ</t>
    </rPh>
    <rPh sb="6" eb="8">
      <t>タクオ</t>
    </rPh>
    <phoneticPr fontId="2"/>
  </si>
  <si>
    <t>学校
(チーム)名</t>
    <rPh sb="0" eb="2">
      <t>ガッコウ</t>
    </rPh>
    <rPh sb="8" eb="9">
      <t>メイ</t>
    </rPh>
    <phoneticPr fontId="2"/>
  </si>
  <si>
    <t>090-1234-5678</t>
    <phoneticPr fontId="2"/>
  </si>
  <si>
    <t>abcdefg＠gooogle.com</t>
    <phoneticPr fontId="2"/>
  </si>
  <si>
    <t>令和４年度　石川県高等学校総合体育大会　卓球競技　申込書</t>
    <rPh sb="0" eb="2">
      <t>レイワ</t>
    </rPh>
    <rPh sb="3" eb="5">
      <t>ネンド</t>
    </rPh>
    <rPh sb="5" eb="7">
      <t>ヘイネンド</t>
    </rPh>
    <rPh sb="6" eb="9">
      <t>イシカワケン</t>
    </rPh>
    <rPh sb="9" eb="11">
      <t>コウトウ</t>
    </rPh>
    <rPh sb="11" eb="13">
      <t>ガッコウ</t>
    </rPh>
    <rPh sb="13" eb="15">
      <t>ソウゴウ</t>
    </rPh>
    <rPh sb="15" eb="17">
      <t>タイイク</t>
    </rPh>
    <rPh sb="17" eb="19">
      <t>タイカイ</t>
    </rPh>
    <rPh sb="20" eb="22">
      <t>タッキュウ</t>
    </rPh>
    <rPh sb="22" eb="24">
      <t>キョウギ</t>
    </rPh>
    <rPh sb="25" eb="28">
      <t>モウシコミショ</t>
    </rPh>
    <phoneticPr fontId="1"/>
  </si>
  <si>
    <t>第３７回　石川県ジュニア団体卓球選手権大会</t>
    <rPh sb="0" eb="1">
      <t>ダイ</t>
    </rPh>
    <rPh sb="3" eb="4">
      <t>カイ</t>
    </rPh>
    <rPh sb="5" eb="8">
      <t>イシカワケン</t>
    </rPh>
    <rPh sb="12" eb="14">
      <t>ダンタイ</t>
    </rPh>
    <rPh sb="14" eb="16">
      <t>タッキュウ</t>
    </rPh>
    <rPh sb="16" eb="19">
      <t>センシュケン</t>
    </rPh>
    <rPh sb="19" eb="21">
      <t>タイカイ</t>
    </rPh>
    <phoneticPr fontId="2"/>
  </si>
  <si>
    <t>第７７回国民体育大会（少年の部）石川県代表選考会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1" eb="13">
      <t>ショウネン</t>
    </rPh>
    <rPh sb="14" eb="15">
      <t>ブ</t>
    </rPh>
    <rPh sb="16" eb="19">
      <t>イシカワケン</t>
    </rPh>
    <rPh sb="19" eb="21">
      <t>ダイヒョウ</t>
    </rPh>
    <rPh sb="21" eb="24">
      <t>センコウカイ</t>
    </rPh>
    <phoneticPr fontId="2"/>
  </si>
  <si>
    <t>金沢　太郎</t>
    <rPh sb="0" eb="2">
      <t>カナザワ</t>
    </rPh>
    <rPh sb="3" eb="5">
      <t>タロウ</t>
    </rPh>
    <phoneticPr fontId="2"/>
  </si>
  <si>
    <t>かなざわ　たろう</t>
    <phoneticPr fontId="2"/>
  </si>
  <si>
    <t>金沢</t>
    <rPh sb="0" eb="2">
      <t>カナザワ</t>
    </rPh>
    <phoneticPr fontId="2"/>
  </si>
  <si>
    <t>令和 ４年　月　日</t>
    <rPh sb="0" eb="2">
      <t>レイワ</t>
    </rPh>
    <rPh sb="4" eb="5">
      <t>ネン</t>
    </rPh>
    <rPh sb="6" eb="7">
      <t>ガツ</t>
    </rPh>
    <rPh sb="8" eb="9">
      <t>ニチ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</si>
  <si>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</si>
  <si>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団体種別</t>
    <rPh sb="0" eb="2">
      <t>ダンタイ</t>
    </rPh>
    <rPh sb="2" eb="4">
      <t>シュベツ</t>
    </rPh>
    <rPh sb="3" eb="4">
      <t>ベツ</t>
    </rPh>
    <phoneticPr fontId="2"/>
  </si>
  <si>
    <t>年度・正式学校(チーム)名を入力</t>
    <rPh sb="0" eb="2">
      <t>ネンド</t>
    </rPh>
    <rPh sb="3" eb="5">
      <t>セイシキ</t>
    </rPh>
    <rPh sb="5" eb="7">
      <t>ガッコウ</t>
    </rPh>
    <rPh sb="12" eb="13">
      <t>メイ</t>
    </rPh>
    <rPh sb="14" eb="16">
      <t>ニュウリョク</t>
    </rPh>
    <phoneticPr fontId="2"/>
  </si>
  <si>
    <t>性別、顧問・コーチ、団体種別は入力リストから選択</t>
    <rPh sb="0" eb="2">
      <t>セイベツ</t>
    </rPh>
    <rPh sb="3" eb="5">
      <t>コモン</t>
    </rPh>
    <rPh sb="10" eb="12">
      <t>ダンタイ</t>
    </rPh>
    <rPh sb="12" eb="13">
      <t>シュ</t>
    </rPh>
    <rPh sb="13" eb="14">
      <t>ベツ</t>
    </rPh>
    <rPh sb="15" eb="17">
      <t>ニュウリョク</t>
    </rPh>
    <rPh sb="22" eb="24">
      <t>センタク</t>
    </rPh>
    <phoneticPr fontId="2"/>
  </si>
  <si>
    <t>令和４年度　石川県高等学校新人卓球大会　申込書</t>
    <rPh sb="0" eb="2">
      <t>レイワ</t>
    </rPh>
    <rPh sb="3" eb="5">
      <t>ネンド</t>
    </rPh>
    <rPh sb="6" eb="9">
      <t>イシカワケン</t>
    </rPh>
    <rPh sb="9" eb="11">
      <t>コウトウ</t>
    </rPh>
    <rPh sb="11" eb="13">
      <t>ガッコウ</t>
    </rPh>
    <rPh sb="13" eb="15">
      <t>シンジン</t>
    </rPh>
    <rPh sb="15" eb="17">
      <t>タッキュウ</t>
    </rPh>
    <rPh sb="17" eb="19">
      <t>タイカイ</t>
    </rPh>
    <rPh sb="20" eb="23">
      <t>モウシコミショ</t>
    </rPh>
    <phoneticPr fontId="1"/>
  </si>
  <si>
    <t>学年</t>
    <rPh sb="0" eb="2">
      <t>ガクネン</t>
    </rPh>
    <phoneticPr fontId="2"/>
  </si>
  <si>
    <t>この名簿シートに入力のうえ、各大会のシートを完成させてください。</t>
    <rPh sb="2" eb="4">
      <t>メイボ</t>
    </rPh>
    <rPh sb="8" eb="10">
      <t>ニュウリョク</t>
    </rPh>
    <rPh sb="14" eb="17">
      <t>カクタイカイ</t>
    </rPh>
    <rPh sb="22" eb="24">
      <t>カンセイ</t>
    </rPh>
    <phoneticPr fontId="2"/>
  </si>
  <si>
    <t>P30</t>
    <phoneticPr fontId="2"/>
  </si>
  <si>
    <t>印</t>
    <rPh sb="0" eb="1">
      <t>イン</t>
    </rPh>
    <phoneticPr fontId="2"/>
  </si>
  <si>
    <t>コメントに入力上の注意あり</t>
    <rPh sb="5" eb="7">
      <t>ニュウリョク</t>
    </rPh>
    <rPh sb="7" eb="8">
      <t>ジョウ</t>
    </rPh>
    <rPh sb="9" eb="11">
      <t>チュウイ</t>
    </rPh>
    <phoneticPr fontId="2"/>
  </si>
  <si>
    <t>国体予選</t>
    <rPh sb="0" eb="4">
      <t>コクタイヨセン</t>
    </rPh>
    <phoneticPr fontId="2"/>
  </si>
  <si>
    <t>総体</t>
    <rPh sb="0" eb="2">
      <t>ソウタイ</t>
    </rPh>
    <phoneticPr fontId="2"/>
  </si>
  <si>
    <t>シングルス</t>
  </si>
  <si>
    <t>ダブルス</t>
  </si>
  <si>
    <t>ジュニア</t>
    <phoneticPr fontId="2"/>
  </si>
  <si>
    <t>新人</t>
    <rPh sb="0" eb="2">
      <t>シンジン</t>
    </rPh>
    <phoneticPr fontId="2"/>
  </si>
  <si>
    <t>高体連取りまとめ用ファイルです。編集しないでください。</t>
    <rPh sb="0" eb="3">
      <t>コウタイレン</t>
    </rPh>
    <rPh sb="3" eb="4">
      <t>ト</t>
    </rPh>
    <rPh sb="8" eb="9">
      <t>ヨウ</t>
    </rPh>
    <rPh sb="16" eb="18">
      <t>ヘンシュウ</t>
    </rPh>
    <phoneticPr fontId="2"/>
  </si>
  <si>
    <t>令和４年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</si>
  <si>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※県高校総体・新人大会参加チームのみダブルスも入力してください。</t>
    <rPh sb="1" eb="2">
      <t>ケン</t>
    </rPh>
    <rPh sb="2" eb="4">
      <t>コウコウ</t>
    </rPh>
    <rPh sb="4" eb="6">
      <t>ソウタイ</t>
    </rPh>
    <rPh sb="7" eb="9">
      <t>シンジン</t>
    </rPh>
    <rPh sb="9" eb="11">
      <t>タイカイ</t>
    </rPh>
    <rPh sb="11" eb="13">
      <t>サンカ</t>
    </rPh>
    <rPh sb="23" eb="25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</si>
</sst>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UD デジタル 教科書体 NP-B"/>
      <family val="1"/>
      <charset val="128"/>
    </font>
    <font>
      <sz val="16"/>
      <color theme="0"/>
      <name val="UD デジタル 教科書体 NP-B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6" fillId="0" borderId="26" xfId="0" applyFont="1" applyBorder="1" applyProtection="1">
      <alignment vertical="center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6" xfId="0" applyFill="1" applyBorder="1" applyProtection="1">
      <alignment vertical="center"/>
      <protection locked="0"/>
    </xf>
    <xf numFmtId="0" fontId="5" fillId="0" borderId="36" xfId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57" fontId="0" fillId="0" borderId="21" xfId="0" applyNumberFormat="1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57" fontId="0" fillId="0" borderId="14" xfId="0" applyNumberFormat="1" applyBorder="1" applyProtection="1">
      <alignment vertical="center"/>
      <protection locked="0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6" fillId="0" borderId="27" xfId="0" applyFont="1" applyBorder="1" applyAlignment="1" applyProtection="1">
      <alignment vertical="center" shrinkToFit="1"/>
    </xf>
    <xf numFmtId="0" fontId="6" fillId="0" borderId="0" xfId="0" applyFont="1" applyBorder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vertical="center" shrinkToFit="1"/>
    </xf>
    <xf numFmtId="0" fontId="6" fillId="0" borderId="0" xfId="0" applyFont="1" applyBorder="1" applyAlignment="1" applyProtection="1">
      <alignment horizontal="center" vertical="center"/>
    </xf>
    <xf numFmtId="0" fontId="6" fillId="0" borderId="8" xfId="0" applyFont="1" applyBorder="1" applyProtection="1">
      <alignment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6" xfId="0" applyFont="1" applyBorder="1" applyProtection="1">
      <alignment vertical="center"/>
    </xf>
    <xf numFmtId="57" fontId="6" fillId="0" borderId="24" xfId="0" applyNumberFormat="1" applyFont="1" applyBorder="1" applyAlignment="1" applyProtection="1">
      <alignment horizontal="left" vertical="center"/>
    </xf>
    <xf numFmtId="0" fontId="6" fillId="0" borderId="25" xfId="0" applyNumberFormat="1" applyFont="1" applyBorder="1" applyAlignment="1" applyProtection="1">
      <alignment horizontal="center" vertical="center"/>
    </xf>
    <xf numFmtId="0" fontId="6" fillId="0" borderId="4" xfId="0" applyFont="1" applyBorder="1" applyProtection="1">
      <alignment vertical="center"/>
    </xf>
    <xf numFmtId="57" fontId="6" fillId="0" borderId="21" xfId="0" applyNumberFormat="1" applyFont="1" applyBorder="1" applyAlignment="1" applyProtection="1">
      <alignment horizontal="left" vertical="center"/>
    </xf>
    <xf numFmtId="0" fontId="6" fillId="0" borderId="22" xfId="0" applyNumberFormat="1" applyFont="1" applyBorder="1" applyAlignment="1" applyProtection="1">
      <alignment horizontal="center" vertical="center"/>
    </xf>
    <xf numFmtId="0" fontId="6" fillId="0" borderId="5" xfId="0" applyFont="1" applyBorder="1" applyProtection="1">
      <alignment vertical="center"/>
    </xf>
    <xf numFmtId="57" fontId="6" fillId="0" borderId="23" xfId="0" applyNumberFormat="1" applyFont="1" applyBorder="1" applyAlignment="1" applyProtection="1">
      <alignment horizontal="left" vertical="center"/>
    </xf>
    <xf numFmtId="0" fontId="6" fillId="0" borderId="18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8" xfId="0" applyFont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6" fillId="0" borderId="29" xfId="0" applyFont="1" applyBorder="1" applyProtection="1">
      <alignment vertical="center"/>
    </xf>
    <xf numFmtId="0" fontId="11" fillId="0" borderId="0" xfId="0" applyFont="1" applyProtection="1">
      <alignment vertical="center"/>
    </xf>
    <xf numFmtId="0" fontId="6" fillId="0" borderId="13" xfId="0" applyFont="1" applyBorder="1" applyProtection="1">
      <alignment vertical="center"/>
    </xf>
    <xf numFmtId="0" fontId="6" fillId="0" borderId="10" xfId="0" applyFont="1" applyBorder="1" applyProtection="1">
      <alignment vertical="center"/>
    </xf>
    <xf numFmtId="49" fontId="6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vertical="center" wrapText="1"/>
    </xf>
    <xf numFmtId="0" fontId="6" fillId="0" borderId="26" xfId="0" applyFont="1" applyBorder="1" applyProtection="1">
      <alignment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26" xfId="0" applyFont="1" applyBorder="1" applyAlignment="1" applyProtection="1">
      <alignment vertical="center" shrinkToFit="1"/>
    </xf>
    <xf numFmtId="0" fontId="6" fillId="0" borderId="31" xfId="0" applyFont="1" applyBorder="1" applyAlignment="1" applyProtection="1">
      <alignment vertical="center" shrinkToFit="1"/>
    </xf>
    <xf numFmtId="0" fontId="6" fillId="0" borderId="26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0" xfId="0" applyFont="1" applyBorder="1" applyProtection="1">
      <alignment vertical="center"/>
    </xf>
    <xf numFmtId="0" fontId="7" fillId="0" borderId="0" xfId="0" applyFont="1" applyProtection="1">
      <alignment vertical="center"/>
    </xf>
    <xf numFmtId="49" fontId="6" fillId="0" borderId="0" xfId="0" applyNumberFormat="1" applyFont="1" applyFill="1" applyAlignment="1" applyProtection="1">
      <alignment horizontal="left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6" fillId="0" borderId="32" xfId="0" applyFont="1" applyBorder="1" applyProtection="1">
      <alignment vertical="center"/>
    </xf>
    <xf numFmtId="0" fontId="6" fillId="0" borderId="51" xfId="0" applyFont="1" applyBorder="1" applyProtection="1">
      <alignment vertical="center"/>
    </xf>
    <xf numFmtId="0" fontId="11" fillId="0" borderId="0" xfId="0" applyFont="1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26" xfId="0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4" fillId="3" borderId="0" xfId="0" applyFont="1" applyFill="1" applyProtection="1">
      <alignment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2" borderId="31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44" xfId="0" applyFill="1" applyBorder="1" applyAlignment="1" applyProtection="1">
      <alignment horizontal="center" vertical="center"/>
    </xf>
    <xf numFmtId="0" fontId="0" fillId="2" borderId="45" xfId="0" applyFill="1" applyBorder="1" applyAlignment="1" applyProtection="1">
      <alignment horizontal="center" vertical="center"/>
    </xf>
    <xf numFmtId="0" fontId="0" fillId="2" borderId="46" xfId="0" applyFill="1" applyBorder="1" applyAlignment="1" applyProtection="1">
      <alignment horizontal="center" vertical="center"/>
    </xf>
    <xf numFmtId="0" fontId="0" fillId="2" borderId="45" xfId="0" applyFill="1" applyBorder="1" applyAlignment="1" applyProtection="1">
      <alignment vertical="center"/>
    </xf>
    <xf numFmtId="0" fontId="0" fillId="2" borderId="47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8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5" xfId="0" applyBorder="1" applyProtection="1">
      <alignment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2" borderId="11" xfId="0" applyFill="1" applyBorder="1" applyProtection="1">
      <alignment vertical="center"/>
    </xf>
    <xf numFmtId="57" fontId="0" fillId="2" borderId="11" xfId="0" applyNumberFormat="1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4" borderId="0" xfId="0" applyFill="1" applyProtection="1">
      <alignment vertical="center"/>
    </xf>
    <xf numFmtId="0" fontId="15" fillId="4" borderId="0" xfId="0" applyFont="1" applyFill="1" applyProtection="1">
      <alignment vertical="center"/>
    </xf>
    <xf numFmtId="0" fontId="7" fillId="0" borderId="0" xfId="0" applyFont="1" applyAlignment="1" applyProtection="1">
      <alignment vertical="center" shrinkToFit="1"/>
    </xf>
    <xf numFmtId="0" fontId="6" fillId="0" borderId="40" xfId="0" applyFont="1" applyBorder="1" applyAlignment="1" applyProtection="1">
      <alignment vertical="center" shrinkToFit="1"/>
    </xf>
    <xf numFmtId="0" fontId="6" fillId="0" borderId="41" xfId="0" applyFont="1" applyBorder="1" applyAlignment="1" applyProtection="1">
      <alignment vertical="center" shrinkToFit="1"/>
    </xf>
    <xf numFmtId="0" fontId="6" fillId="0" borderId="42" xfId="0" applyFont="1" applyBorder="1" applyAlignment="1" applyProtection="1">
      <alignment vertical="center" shrinkToFit="1"/>
    </xf>
    <xf numFmtId="0" fontId="6" fillId="0" borderId="43" xfId="0" applyFont="1" applyBorder="1" applyAlignment="1" applyProtection="1">
      <alignment vertical="center" shrinkToFit="1"/>
    </xf>
    <xf numFmtId="0" fontId="6" fillId="0" borderId="48" xfId="0" applyFont="1" applyBorder="1" applyAlignment="1" applyProtection="1">
      <alignment vertical="center" shrinkToFit="1"/>
    </xf>
    <xf numFmtId="0" fontId="6" fillId="0" borderId="49" xfId="0" applyFont="1" applyBorder="1" applyAlignment="1" applyProtection="1">
      <alignment vertical="center" shrinkToFit="1"/>
    </xf>
    <xf numFmtId="0" fontId="6" fillId="0" borderId="23" xfId="0" applyFont="1" applyBorder="1" applyAlignment="1" applyProtection="1">
      <alignment vertical="center" shrinkToFit="1"/>
    </xf>
    <xf numFmtId="0" fontId="6" fillId="0" borderId="50" xfId="0" applyFont="1" applyBorder="1" applyAlignment="1" applyProtection="1">
      <alignment vertical="center" shrinkToFit="1"/>
    </xf>
    <xf numFmtId="0" fontId="6" fillId="0" borderId="24" xfId="0" applyFont="1" applyBorder="1" applyAlignment="1" applyProtection="1">
      <alignment vertical="center" shrinkToFit="1"/>
    </xf>
    <xf numFmtId="0" fontId="0" fillId="0" borderId="37" xfId="0" applyBorder="1" applyProtection="1">
      <alignment vertical="center"/>
    </xf>
    <xf numFmtId="0" fontId="0" fillId="0" borderId="33" xfId="0" applyBorder="1" applyProtection="1">
      <alignment vertical="center"/>
    </xf>
    <xf numFmtId="0" fontId="0" fillId="0" borderId="34" xfId="0" applyBorder="1" applyProtection="1">
      <alignment vertical="center"/>
    </xf>
    <xf numFmtId="0" fontId="6" fillId="0" borderId="31" xfId="0" applyFont="1" applyBorder="1" applyAlignment="1" applyProtection="1">
      <alignment horizontal="center" vertical="center" shrinkToFit="1"/>
    </xf>
    <xf numFmtId="0" fontId="0" fillId="0" borderId="0" xfId="0" applyProtection="1">
      <alignment vertical="center"/>
      <protection locked="0"/>
    </xf>
    <xf numFmtId="0" fontId="16" fillId="0" borderId="0" xfId="0" applyFont="1" applyProtection="1">
      <alignment vertical="center"/>
    </xf>
    <xf numFmtId="0" fontId="0" fillId="3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2" borderId="0" xfId="0" applyFill="1">
      <alignment vertical="center"/>
    </xf>
    <xf numFmtId="0" fontId="17" fillId="5" borderId="0" xfId="0" applyFont="1" applyFill="1">
      <alignment vertical="center"/>
    </xf>
    <xf numFmtId="0" fontId="17" fillId="6" borderId="0" xfId="0" applyFont="1" applyFill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5" fillId="0" borderId="0" xfId="0" applyFont="1" applyProtection="1">
      <alignment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 shrinkToFit="1"/>
    </xf>
    <xf numFmtId="0" fontId="8" fillId="0" borderId="0" xfId="0" applyFont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 shrinkToFit="1"/>
    </xf>
    <xf numFmtId="0" fontId="6" fillId="0" borderId="32" xfId="0" applyFont="1" applyBorder="1" applyAlignment="1" applyProtection="1">
      <alignment horizontal="center" vertical="center" shrinkToFit="1"/>
    </xf>
    <xf numFmtId="0" fontId="6" fillId="0" borderId="20" xfId="0" applyFont="1" applyBorder="1" applyAlignment="1" applyProtection="1">
      <alignment horizontal="center" vertical="center" shrinkToFit="1"/>
    </xf>
    <xf numFmtId="0" fontId="6" fillId="0" borderId="19" xfId="0" applyFont="1" applyFill="1" applyBorder="1" applyAlignment="1" applyProtection="1">
      <alignment horizontal="center" vertical="center" shrinkToFit="1"/>
    </xf>
    <xf numFmtId="0" fontId="6" fillId="0" borderId="32" xfId="0" applyFont="1" applyFill="1" applyBorder="1" applyAlignment="1" applyProtection="1">
      <alignment horizontal="center" vertical="center" shrinkToFit="1"/>
    </xf>
    <xf numFmtId="0" fontId="6" fillId="0" borderId="20" xfId="0" applyFont="1" applyFill="1" applyBorder="1" applyAlignment="1" applyProtection="1">
      <alignment horizontal="center" vertical="center" shrinkToFit="1"/>
    </xf>
    <xf numFmtId="58" fontId="0" fillId="0" borderId="0" xfId="0" applyNumberFormat="1" applyFill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right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49" fontId="6" fillId="0" borderId="0" xfId="0" applyNumberFormat="1" applyFont="1" applyFill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18" fillId="7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topLeftCell="A2" workbookViewId="0">
      <selection activeCell="B3" sqref="B3:C3"/>
    </sheetView>
  </sheetViews>
  <sheetFormatPr defaultColWidth="9" defaultRowHeight="18.75"/>
  <cols>
    <col min="1" max="1" width="10.25" style="75" customWidth="1"/>
    <col min="2" max="2" width="17.25" style="75" bestFit="1" customWidth="1"/>
    <col min="3" max="3" width="17.75" style="75" customWidth="1"/>
    <col min="4" max="4" width="15.125" style="75" bestFit="1" customWidth="1"/>
    <col min="5" max="5" width="6.375" style="75" customWidth="1"/>
    <col min="6" max="6" width="9.375" style="75" bestFit="1" customWidth="1"/>
    <col min="7" max="7" width="18.625" style="75" customWidth="1"/>
    <col min="8" max="8" width="9" style="75"/>
    <col min="9" max="9" width="6.125" style="75" customWidth="1"/>
    <col min="10" max="16384" width="9" style="75"/>
  </cols>
  <sheetData>
    <row r="1" spans="1:14">
      <c r="A1" s="75" t="s">
        <v>2</v>
      </c>
      <c r="C1" s="76"/>
      <c r="D1" s="76" t="s">
        <v>3</v>
      </c>
      <c r="E1" s="77">
        <v>4</v>
      </c>
      <c r="F1" s="75" t="s">
        <v>4</v>
      </c>
      <c r="H1" s="106" t="s">
        <v>101</v>
      </c>
      <c r="I1" s="105"/>
      <c r="J1" s="105"/>
      <c r="K1" s="105"/>
      <c r="L1" s="105"/>
      <c r="M1" s="105"/>
      <c r="N1" s="105"/>
    </row>
    <row r="2" spans="1:14" ht="15" customHeight="1"/>
    <row r="3" spans="1:14" ht="34.5" customHeight="1">
      <c r="A3" s="78" t="s">
        <v>85</v>
      </c>
      <c r="B3" s="132"/>
      <c r="C3" s="133"/>
      <c r="D3" s="76" t="s">
        <v>15</v>
      </c>
      <c r="E3" s="9"/>
      <c r="I3" s="79" t="s">
        <v>16</v>
      </c>
      <c r="J3" s="80" t="s">
        <v>8</v>
      </c>
      <c r="K3" s="79">
        <v>0</v>
      </c>
    </row>
    <row r="4" spans="1:14" ht="15" customHeight="1">
      <c r="B4" s="76"/>
      <c r="I4" s="80" t="s">
        <v>17</v>
      </c>
      <c r="J4" s="80" t="s">
        <v>9</v>
      </c>
      <c r="K4" s="79">
        <v>1</v>
      </c>
    </row>
    <row r="5" spans="1:14" ht="15" customHeight="1">
      <c r="A5" s="75" t="s">
        <v>23</v>
      </c>
      <c r="B5" s="9"/>
      <c r="D5" s="75" t="s">
        <v>96</v>
      </c>
      <c r="E5" s="9">
        <v>1</v>
      </c>
    </row>
    <row r="6" spans="1:14" ht="15" customHeight="1">
      <c r="I6" s="81" t="s">
        <v>19</v>
      </c>
      <c r="J6" s="81"/>
      <c r="K6" s="81"/>
      <c r="L6" s="81"/>
      <c r="M6" s="81"/>
      <c r="N6" s="81"/>
    </row>
    <row r="7" spans="1:14" ht="15" customHeight="1">
      <c r="A7" s="75" t="s">
        <v>36</v>
      </c>
      <c r="I7" s="81">
        <v>1</v>
      </c>
      <c r="J7" s="81" t="s">
        <v>97</v>
      </c>
      <c r="K7" s="81"/>
      <c r="L7" s="81"/>
      <c r="M7" s="81"/>
      <c r="N7" s="81"/>
    </row>
    <row r="8" spans="1:14" ht="15" customHeight="1" thickBot="1">
      <c r="A8" s="82" t="s">
        <v>38</v>
      </c>
      <c r="B8" s="83" t="s">
        <v>82</v>
      </c>
      <c r="C8" s="84" t="s">
        <v>35</v>
      </c>
      <c r="D8" s="134" t="s">
        <v>76</v>
      </c>
      <c r="E8" s="135"/>
      <c r="F8" s="85" t="s">
        <v>77</v>
      </c>
      <c r="G8" s="84"/>
      <c r="I8" s="81">
        <v>2</v>
      </c>
      <c r="J8" s="81" t="s">
        <v>98</v>
      </c>
      <c r="K8" s="81"/>
      <c r="L8" s="81"/>
      <c r="M8" s="81"/>
      <c r="N8" s="81"/>
    </row>
    <row r="9" spans="1:14" ht="15" customHeight="1" thickTop="1">
      <c r="A9" s="86" t="s">
        <v>83</v>
      </c>
      <c r="B9" s="87" t="s">
        <v>84</v>
      </c>
      <c r="C9" s="88" t="s">
        <v>8</v>
      </c>
      <c r="D9" s="89" t="s">
        <v>86</v>
      </c>
      <c r="E9" s="90"/>
      <c r="F9" s="91" t="s">
        <v>87</v>
      </c>
      <c r="G9" s="92"/>
      <c r="I9" s="81">
        <v>3</v>
      </c>
      <c r="J9" s="81" t="s">
        <v>20</v>
      </c>
      <c r="K9" s="81"/>
      <c r="L9" s="81"/>
      <c r="M9" s="81"/>
      <c r="N9" s="81"/>
    </row>
    <row r="10" spans="1:14" ht="15" customHeight="1">
      <c r="A10" s="93" t="s">
        <v>10</v>
      </c>
      <c r="B10" s="10"/>
      <c r="C10" s="11"/>
      <c r="D10" s="12"/>
      <c r="E10" s="117"/>
      <c r="F10" s="13"/>
      <c r="G10" s="94"/>
      <c r="I10" s="81"/>
      <c r="J10" s="81" t="s">
        <v>104</v>
      </c>
      <c r="K10" s="81"/>
      <c r="L10" s="81"/>
      <c r="M10" s="81"/>
      <c r="N10" s="81"/>
    </row>
    <row r="11" spans="1:14" ht="15" customHeight="1">
      <c r="A11" s="93" t="s">
        <v>27</v>
      </c>
      <c r="B11" s="10"/>
      <c r="C11" s="11"/>
      <c r="D11" s="14"/>
      <c r="E11" s="118"/>
      <c r="F11" s="14"/>
      <c r="G11" s="95"/>
      <c r="I11" s="81">
        <v>4</v>
      </c>
      <c r="J11" s="81" t="s">
        <v>21</v>
      </c>
      <c r="K11" s="81"/>
      <c r="L11" s="81"/>
      <c r="M11" s="81"/>
      <c r="N11" s="81"/>
    </row>
    <row r="12" spans="1:14" ht="15" customHeight="1">
      <c r="A12" s="93" t="s">
        <v>26</v>
      </c>
      <c r="B12" s="10"/>
      <c r="C12" s="11"/>
      <c r="D12" s="14"/>
      <c r="E12" s="118"/>
      <c r="F12" s="14"/>
      <c r="G12" s="95"/>
      <c r="I12" s="81">
        <v>5</v>
      </c>
      <c r="J12" s="81" t="s">
        <v>78</v>
      </c>
      <c r="K12" s="81"/>
      <c r="L12" s="81"/>
      <c r="M12" s="81"/>
      <c r="N12" s="81"/>
    </row>
    <row r="13" spans="1:14" ht="15" customHeight="1">
      <c r="A13" s="93" t="s">
        <v>25</v>
      </c>
      <c r="B13" s="10"/>
      <c r="C13" s="11"/>
      <c r="D13" s="14"/>
      <c r="E13" s="118"/>
      <c r="F13" s="14"/>
      <c r="G13" s="95"/>
    </row>
    <row r="14" spans="1:14" ht="15" customHeight="1">
      <c r="A14" s="96" t="s">
        <v>24</v>
      </c>
      <c r="B14" s="15"/>
      <c r="C14" s="16"/>
      <c r="D14" s="17"/>
      <c r="E14" s="119"/>
      <c r="F14" s="17"/>
      <c r="G14" s="97"/>
    </row>
    <row r="15" spans="1:14" ht="15" customHeight="1"/>
    <row r="16" spans="1:14" ht="15" customHeight="1">
      <c r="A16" s="75" t="s">
        <v>37</v>
      </c>
      <c r="F16" s="131" t="s">
        <v>113</v>
      </c>
    </row>
    <row r="17" spans="1:7" ht="15" customHeight="1" thickBot="1">
      <c r="A17" s="83" t="s">
        <v>38</v>
      </c>
      <c r="B17" s="98" t="s">
        <v>7</v>
      </c>
      <c r="C17" s="98" t="s">
        <v>11</v>
      </c>
      <c r="D17" s="98" t="s">
        <v>5</v>
      </c>
      <c r="E17" s="98" t="s">
        <v>6</v>
      </c>
      <c r="F17" s="99" t="s">
        <v>68</v>
      </c>
    </row>
    <row r="18" spans="1:7" ht="15" customHeight="1" thickTop="1">
      <c r="A18" s="87" t="s">
        <v>18</v>
      </c>
      <c r="B18" s="100" t="s">
        <v>91</v>
      </c>
      <c r="C18" s="100" t="s">
        <v>92</v>
      </c>
      <c r="D18" s="101">
        <v>38842</v>
      </c>
      <c r="E18" s="100">
        <v>1</v>
      </c>
      <c r="F18" s="102" t="s">
        <v>93</v>
      </c>
    </row>
    <row r="19" spans="1:7" ht="15" customHeight="1">
      <c r="A19" s="103" t="s">
        <v>39</v>
      </c>
      <c r="B19" s="18"/>
      <c r="C19" s="18"/>
      <c r="D19" s="19"/>
      <c r="E19" s="18"/>
      <c r="F19" s="20"/>
      <c r="G19" s="122"/>
    </row>
    <row r="20" spans="1:7" ht="15" customHeight="1">
      <c r="A20" s="103" t="s">
        <v>40</v>
      </c>
      <c r="B20" s="18"/>
      <c r="C20" s="18"/>
      <c r="D20" s="19"/>
      <c r="E20" s="18"/>
      <c r="F20" s="20"/>
      <c r="G20" s="122"/>
    </row>
    <row r="21" spans="1:7" ht="15" customHeight="1">
      <c r="A21" s="103" t="s">
        <v>41</v>
      </c>
      <c r="B21" s="18"/>
      <c r="C21" s="18"/>
      <c r="D21" s="19"/>
      <c r="E21" s="18"/>
      <c r="F21" s="20"/>
      <c r="G21" s="122"/>
    </row>
    <row r="22" spans="1:7" ht="15" customHeight="1">
      <c r="A22" s="103" t="s">
        <v>42</v>
      </c>
      <c r="B22" s="18"/>
      <c r="C22" s="18"/>
      <c r="D22" s="19"/>
      <c r="E22" s="18"/>
      <c r="F22" s="20"/>
      <c r="G22" s="122"/>
    </row>
    <row r="23" spans="1:7" ht="15" customHeight="1">
      <c r="A23" s="103" t="s">
        <v>43</v>
      </c>
      <c r="B23" s="18"/>
      <c r="C23" s="18"/>
      <c r="D23" s="19"/>
      <c r="E23" s="18"/>
      <c r="F23" s="20"/>
      <c r="G23" s="122"/>
    </row>
    <row r="24" spans="1:7" ht="15" customHeight="1">
      <c r="A24" s="103" t="s">
        <v>44</v>
      </c>
      <c r="B24" s="18"/>
      <c r="C24" s="18"/>
      <c r="D24" s="18"/>
      <c r="E24" s="18"/>
      <c r="F24" s="20"/>
      <c r="G24" s="122"/>
    </row>
    <row r="25" spans="1:7" ht="15" customHeight="1">
      <c r="A25" s="103" t="s">
        <v>45</v>
      </c>
      <c r="B25" s="121"/>
      <c r="C25" s="18"/>
      <c r="D25" s="18"/>
      <c r="E25" s="18"/>
      <c r="F25" s="20"/>
      <c r="G25" s="122"/>
    </row>
    <row r="26" spans="1:7" ht="15" customHeight="1">
      <c r="A26" s="103" t="s">
        <v>46</v>
      </c>
      <c r="B26" s="18"/>
      <c r="C26" s="18"/>
      <c r="D26" s="18"/>
      <c r="E26" s="18"/>
      <c r="F26" s="20"/>
      <c r="G26" s="122"/>
    </row>
    <row r="27" spans="1:7" ht="15" customHeight="1">
      <c r="A27" s="103" t="s">
        <v>47</v>
      </c>
      <c r="B27" s="18"/>
      <c r="C27" s="18"/>
      <c r="D27" s="18"/>
      <c r="E27" s="18"/>
      <c r="F27" s="20"/>
      <c r="G27" s="122"/>
    </row>
    <row r="28" spans="1:7" ht="15" customHeight="1">
      <c r="A28" s="103" t="s">
        <v>48</v>
      </c>
      <c r="B28" s="18"/>
      <c r="C28" s="18"/>
      <c r="D28" s="18"/>
      <c r="E28" s="18"/>
      <c r="F28" s="20"/>
      <c r="G28" s="122"/>
    </row>
    <row r="29" spans="1:7" ht="15" customHeight="1">
      <c r="A29" s="103" t="s">
        <v>49</v>
      </c>
      <c r="B29" s="18"/>
      <c r="C29" s="18"/>
      <c r="D29" s="18"/>
      <c r="E29" s="18"/>
      <c r="F29" s="20"/>
      <c r="G29" s="122"/>
    </row>
    <row r="30" spans="1:7" ht="15" customHeight="1">
      <c r="A30" s="103" t="s">
        <v>50</v>
      </c>
      <c r="B30" s="18"/>
      <c r="C30" s="18"/>
      <c r="D30" s="18"/>
      <c r="E30" s="18"/>
      <c r="F30" s="20"/>
      <c r="G30" s="122"/>
    </row>
    <row r="31" spans="1:7" ht="15" customHeight="1">
      <c r="A31" s="103" t="s">
        <v>51</v>
      </c>
      <c r="B31" s="18"/>
      <c r="C31" s="18"/>
      <c r="D31" s="18"/>
      <c r="E31" s="18"/>
      <c r="F31" s="20"/>
      <c r="G31" s="122"/>
    </row>
    <row r="32" spans="1:7" ht="15" customHeight="1">
      <c r="A32" s="103" t="s">
        <v>52</v>
      </c>
      <c r="B32" s="18"/>
      <c r="C32" s="18"/>
      <c r="D32" s="18"/>
      <c r="E32" s="18"/>
      <c r="F32" s="20"/>
      <c r="G32" s="122"/>
    </row>
    <row r="33" spans="1:7" ht="15" customHeight="1">
      <c r="A33" s="103" t="s">
        <v>53</v>
      </c>
      <c r="B33" s="18"/>
      <c r="C33" s="18"/>
      <c r="D33" s="18"/>
      <c r="E33" s="18"/>
      <c r="F33" s="20"/>
      <c r="G33" s="122"/>
    </row>
    <row r="34" spans="1:7" ht="15" customHeight="1">
      <c r="A34" s="103" t="s">
        <v>54</v>
      </c>
      <c r="B34" s="18"/>
      <c r="C34" s="18"/>
      <c r="D34" s="18"/>
      <c r="E34" s="18"/>
      <c r="F34" s="20"/>
      <c r="G34" s="122"/>
    </row>
    <row r="35" spans="1:7" ht="15" customHeight="1">
      <c r="A35" s="103" t="s">
        <v>55</v>
      </c>
      <c r="B35" s="18"/>
      <c r="C35" s="18"/>
      <c r="D35" s="18"/>
      <c r="E35" s="18"/>
      <c r="F35" s="20"/>
      <c r="G35" s="122"/>
    </row>
    <row r="36" spans="1:7" ht="15" customHeight="1">
      <c r="A36" s="103" t="s">
        <v>56</v>
      </c>
      <c r="B36" s="18"/>
      <c r="C36" s="18"/>
      <c r="D36" s="18"/>
      <c r="E36" s="18"/>
      <c r="F36" s="20"/>
      <c r="G36" s="122"/>
    </row>
    <row r="37" spans="1:7" ht="15" customHeight="1">
      <c r="A37" s="103" t="s">
        <v>57</v>
      </c>
      <c r="B37" s="18"/>
      <c r="C37" s="18"/>
      <c r="D37" s="18"/>
      <c r="E37" s="18"/>
      <c r="F37" s="20"/>
      <c r="G37" s="122"/>
    </row>
    <row r="38" spans="1:7" ht="15" customHeight="1">
      <c r="A38" s="103" t="s">
        <v>58</v>
      </c>
      <c r="B38" s="18"/>
      <c r="C38" s="18"/>
      <c r="D38" s="18"/>
      <c r="E38" s="18"/>
      <c r="F38" s="20"/>
      <c r="G38" s="122"/>
    </row>
    <row r="39" spans="1:7" ht="15" customHeight="1">
      <c r="A39" s="103" t="s">
        <v>59</v>
      </c>
      <c r="B39" s="18"/>
      <c r="C39" s="18"/>
      <c r="D39" s="18"/>
      <c r="E39" s="18"/>
      <c r="F39" s="20"/>
      <c r="G39" s="122"/>
    </row>
    <row r="40" spans="1:7" ht="15" customHeight="1">
      <c r="A40" s="103" t="s">
        <v>60</v>
      </c>
      <c r="B40" s="18"/>
      <c r="C40" s="18"/>
      <c r="D40" s="18"/>
      <c r="E40" s="18"/>
      <c r="F40" s="20"/>
      <c r="G40" s="122"/>
    </row>
    <row r="41" spans="1:7" ht="15" customHeight="1">
      <c r="A41" s="103" t="s">
        <v>61</v>
      </c>
      <c r="B41" s="18"/>
      <c r="C41" s="18"/>
      <c r="D41" s="18"/>
      <c r="E41" s="18"/>
      <c r="F41" s="20"/>
      <c r="G41" s="122"/>
    </row>
    <row r="42" spans="1:7" ht="15" customHeight="1">
      <c r="A42" s="103" t="s">
        <v>62</v>
      </c>
      <c r="B42" s="18"/>
      <c r="C42" s="18"/>
      <c r="D42" s="18"/>
      <c r="E42" s="18"/>
      <c r="F42" s="20"/>
      <c r="G42" s="122"/>
    </row>
    <row r="43" spans="1:7" ht="15" customHeight="1">
      <c r="A43" s="103" t="s">
        <v>63</v>
      </c>
      <c r="B43" s="18"/>
      <c r="C43" s="18"/>
      <c r="D43" s="18"/>
      <c r="E43" s="18"/>
      <c r="F43" s="20"/>
      <c r="G43" s="122"/>
    </row>
    <row r="44" spans="1:7" ht="15" customHeight="1">
      <c r="A44" s="103" t="s">
        <v>64</v>
      </c>
      <c r="B44" s="18"/>
      <c r="C44" s="18"/>
      <c r="D44" s="18"/>
      <c r="E44" s="18"/>
      <c r="F44" s="20"/>
      <c r="G44" s="122"/>
    </row>
    <row r="45" spans="1:7" ht="15" customHeight="1">
      <c r="A45" s="103" t="s">
        <v>65</v>
      </c>
      <c r="B45" s="18"/>
      <c r="C45" s="18"/>
      <c r="D45" s="18"/>
      <c r="E45" s="18"/>
      <c r="F45" s="20"/>
      <c r="G45" s="122"/>
    </row>
    <row r="46" spans="1:7" ht="15" customHeight="1">
      <c r="A46" s="103" t="s">
        <v>66</v>
      </c>
      <c r="B46" s="18"/>
      <c r="C46" s="18"/>
      <c r="D46" s="18"/>
      <c r="E46" s="18"/>
      <c r="F46" s="20"/>
      <c r="G46" s="122"/>
    </row>
    <row r="47" spans="1:7" ht="15" customHeight="1">
      <c r="A47" s="103" t="s">
        <v>67</v>
      </c>
      <c r="B47" s="18"/>
      <c r="C47" s="18"/>
      <c r="D47" s="18"/>
      <c r="E47" s="18"/>
      <c r="F47" s="20"/>
      <c r="G47" s="122"/>
    </row>
    <row r="48" spans="1:7" ht="15" customHeight="1">
      <c r="A48" s="104" t="s">
        <v>102</v>
      </c>
      <c r="B48" s="21"/>
      <c r="C48" s="21"/>
      <c r="D48" s="23"/>
      <c r="E48" s="21"/>
      <c r="F48" s="22"/>
      <c r="G48" s="122"/>
    </row>
  </sheetData>
  <sheetProtection algorithmName="SHA-512" hashValue="sxYyl0qVkEQDP28xmFaALFewF4NiqXrHZLwbUzHwWjxI9stnRrAtQBx4I1es+0M3czXagx0d3GWD/Oi+tP2aaw==" saltValue="bz6W/hrkYR+GM5ZKMK5VHA==" spinCount="100000" sheet="1" selectLockedCells="1"/>
  <protectedRanges>
    <protectedRange sqref="B3 B5 B10:F14 C19:F48 B19:B24 B26:B48" name="範囲1"/>
  </protectedRanges>
  <mergeCells count="2">
    <mergeCell ref="B3:C3"/>
    <mergeCell ref="D8:E8"/>
  </mergeCells>
  <phoneticPr fontId="2"/>
  <dataValidations count="4">
    <dataValidation type="list" allowBlank="1" showInputMessage="1" showErrorMessage="1" sqref="E3">
      <formula1>$I$3:$I$4</formula1>
    </dataValidation>
    <dataValidation type="list" allowBlank="1" showInputMessage="1" showErrorMessage="1" sqref="C10:C14">
      <formula1>$J$2:$J$4</formula1>
    </dataValidation>
    <dataValidation type="list" allowBlank="1" showInputMessage="1" showErrorMessage="1" sqref="C9">
      <formula1>$J$3:$J$4</formula1>
    </dataValidation>
    <dataValidation type="list" allowBlank="1" showInputMessage="1" showErrorMessage="1" sqref="E5">
      <formula1>$K$3:$K$4</formula1>
    </dataValidation>
  </dataValidations>
  <pageMargins left="0.7" right="0.7" top="0.75" bottom="0.75" header="0.3" footer="0.3"/>
  <pageSetup paperSize="9" scale="8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2"/>
  <sheetViews>
    <sheetView view="pageBreakPreview" zoomScaleNormal="100" zoomScaleSheetLayoutView="100" workbookViewId="0">
      <selection activeCell="B7" sqref="B7"/>
    </sheetView>
  </sheetViews>
  <sheetFormatPr defaultColWidth="9" defaultRowHeight="13.5"/>
  <cols>
    <col min="1" max="1" width="8.125" style="24" customWidth="1"/>
    <col min="2" max="2" width="4.625" style="24" customWidth="1"/>
    <col min="3" max="3" width="16.625" style="24" customWidth="1"/>
    <col min="4" max="4" width="5.875" style="24" bestFit="1" customWidth="1"/>
    <col min="5" max="5" width="5.25" style="24" customWidth="1"/>
    <col min="6" max="6" width="8.125" style="24" customWidth="1"/>
    <col min="7" max="7" width="4.625" style="24" customWidth="1"/>
    <col min="8" max="8" width="16.625" style="24" customWidth="1"/>
    <col min="9" max="9" width="5.25" style="24" bestFit="1" customWidth="1"/>
    <col min="10" max="10" width="3" style="24" customWidth="1"/>
    <col min="11" max="16384" width="9" style="24"/>
  </cols>
  <sheetData>
    <row r="1" spans="1:14" ht="17.25">
      <c r="A1" s="137" t="s">
        <v>90</v>
      </c>
      <c r="B1" s="137"/>
      <c r="C1" s="137"/>
      <c r="D1" s="137"/>
      <c r="E1" s="137"/>
      <c r="F1" s="137"/>
      <c r="G1" s="137"/>
      <c r="H1" s="137"/>
      <c r="I1" s="56"/>
    </row>
    <row r="2" spans="1:14" ht="17.25">
      <c r="A2" s="137" t="s">
        <v>70</v>
      </c>
      <c r="B2" s="137"/>
      <c r="C2" s="137"/>
      <c r="D2" s="137"/>
      <c r="E2" s="137"/>
      <c r="F2" s="137"/>
      <c r="G2" s="137"/>
      <c r="H2" s="137"/>
      <c r="I2" s="56"/>
    </row>
    <row r="4" spans="1:14" ht="24">
      <c r="A4" s="57" t="s">
        <v>85</v>
      </c>
      <c r="B4" s="138">
        <f>名簿!B3</f>
        <v>0</v>
      </c>
      <c r="C4" s="139"/>
      <c r="D4" s="139"/>
      <c r="E4" s="140"/>
      <c r="H4" s="28">
        <f>名簿!E3</f>
        <v>0</v>
      </c>
      <c r="I4" s="28"/>
    </row>
    <row r="6" spans="1:14">
      <c r="A6" s="58"/>
      <c r="B6" s="58" t="s">
        <v>38</v>
      </c>
      <c r="C6" s="59" t="s">
        <v>1</v>
      </c>
      <c r="D6" s="60"/>
      <c r="E6" s="61"/>
    </row>
    <row r="7" spans="1:14">
      <c r="A7" s="58" t="s">
        <v>12</v>
      </c>
      <c r="B7" s="1"/>
      <c r="C7" s="62" t="str">
        <f>IF(B7="","",VLOOKUP(B7,名簿!$A$10:$B$14,2,FALSE))</f>
        <v/>
      </c>
      <c r="D7" s="63"/>
      <c r="E7" s="61"/>
    </row>
    <row r="8" spans="1:14">
      <c r="A8" s="58" t="s">
        <v>72</v>
      </c>
      <c r="B8" s="1"/>
      <c r="C8" s="62" t="str">
        <f>IF(B8="","",VLOOKUP(B8,名簿!$A$10:$B$14,2,FALSE))</f>
        <v/>
      </c>
      <c r="D8" s="120" t="s">
        <v>103</v>
      </c>
      <c r="E8" s="61"/>
    </row>
    <row r="10" spans="1:14">
      <c r="A10" s="64" t="s">
        <v>71</v>
      </c>
      <c r="B10" s="58" t="s">
        <v>73</v>
      </c>
      <c r="C10" s="141" t="str">
        <f>IF(A11="","",VLOOKUP($A$11,名簿!$A$10:$F$14,4))</f>
        <v/>
      </c>
      <c r="D10" s="142"/>
      <c r="E10" s="142"/>
      <c r="F10" s="143"/>
    </row>
    <row r="11" spans="1:14">
      <c r="A11" s="1"/>
      <c r="B11" s="58" t="s">
        <v>75</v>
      </c>
      <c r="C11" s="141" t="str">
        <f>IF(A11="","",VLOOKUP($A$11,名簿!$A$10:$F$14,6))</f>
        <v/>
      </c>
      <c r="D11" s="142"/>
      <c r="E11" s="142"/>
      <c r="F11" s="143"/>
    </row>
    <row r="12" spans="1:14">
      <c r="K12" s="24">
        <f>B4</f>
        <v>0</v>
      </c>
      <c r="N12" s="24">
        <f>H4</f>
        <v>0</v>
      </c>
    </row>
    <row r="13" spans="1:14">
      <c r="A13" s="58" t="s">
        <v>74</v>
      </c>
      <c r="B13" s="58" t="s">
        <v>38</v>
      </c>
      <c r="C13" s="58" t="s">
        <v>1</v>
      </c>
      <c r="D13" s="65" t="s">
        <v>100</v>
      </c>
      <c r="F13" s="58" t="s">
        <v>74</v>
      </c>
      <c r="G13" s="58" t="s">
        <v>38</v>
      </c>
      <c r="H13" s="58" t="s">
        <v>1</v>
      </c>
      <c r="I13" s="65" t="s">
        <v>100</v>
      </c>
      <c r="K13" s="24">
        <v>1</v>
      </c>
      <c r="L13" s="24" t="str">
        <f t="shared" ref="L13:L27" si="0">C14</f>
        <v/>
      </c>
    </row>
    <row r="14" spans="1:14">
      <c r="A14" s="58">
        <v>1</v>
      </c>
      <c r="B14" s="1"/>
      <c r="C14" s="62" t="str">
        <f>IF(B14="","",VLOOKUP(B14,名簿!$A$19:$C$48,2,FALSE))</f>
        <v/>
      </c>
      <c r="D14" s="66" t="str">
        <f>IF(C14="","",VLOOKUP(B14,名簿!$A$19:$E$48,5,FALSE))</f>
        <v/>
      </c>
      <c r="F14" s="58">
        <v>16</v>
      </c>
      <c r="G14" s="1"/>
      <c r="H14" s="62" t="str">
        <f>IF(G14="","",VLOOKUP(G14,名簿!$A$19:$C$48,2,FALSE))</f>
        <v/>
      </c>
      <c r="I14" s="66" t="str">
        <f>IF(H14="","",VLOOKUP(G14,名簿!$A$19:$E$48,5,FALSE))</f>
        <v/>
      </c>
      <c r="K14" s="24">
        <v>2</v>
      </c>
      <c r="L14" s="24" t="str">
        <f t="shared" si="0"/>
        <v/>
      </c>
    </row>
    <row r="15" spans="1:14">
      <c r="A15" s="58">
        <v>2</v>
      </c>
      <c r="B15" s="1"/>
      <c r="C15" s="62" t="str">
        <f>IF(B15="","",VLOOKUP(B15,名簿!$A$19:$C$48,2,FALSE))</f>
        <v/>
      </c>
      <c r="D15" s="66" t="str">
        <f>IF(C15="","",VLOOKUP(B15,名簿!$A$19:$E$48,5,FALSE))</f>
        <v/>
      </c>
      <c r="F15" s="58">
        <v>17</v>
      </c>
      <c r="G15" s="1"/>
      <c r="H15" s="62" t="str">
        <f>IF(G15="","",VLOOKUP(G15,名簿!$A$19:$C$48,2,FALSE))</f>
        <v/>
      </c>
      <c r="I15" s="66" t="str">
        <f>IF(H15="","",VLOOKUP(G15,名簿!$A$19:$E$48,5,FALSE))</f>
        <v/>
      </c>
      <c r="K15" s="24">
        <v>3</v>
      </c>
      <c r="L15" s="24" t="str">
        <f t="shared" si="0"/>
        <v/>
      </c>
    </row>
    <row r="16" spans="1:14">
      <c r="A16" s="58">
        <v>3</v>
      </c>
      <c r="B16" s="1"/>
      <c r="C16" s="62" t="str">
        <f>IF(B16="","",VLOOKUP(B16,名簿!$A$19:$C$48,2,FALSE))</f>
        <v/>
      </c>
      <c r="D16" s="66" t="str">
        <f>IF(C16="","",VLOOKUP(B16,名簿!$A$19:$E$48,5,FALSE))</f>
        <v/>
      </c>
      <c r="F16" s="58">
        <v>18</v>
      </c>
      <c r="G16" s="1"/>
      <c r="H16" s="62" t="str">
        <f>IF(G16="","",VLOOKUP(G16,名簿!$A$19:$C$48,2,FALSE))</f>
        <v/>
      </c>
      <c r="I16" s="66" t="str">
        <f>IF(H16="","",VLOOKUP(G16,名簿!$A$19:$E$48,5,FALSE))</f>
        <v/>
      </c>
      <c r="K16" s="24">
        <v>4</v>
      </c>
      <c r="L16" s="24" t="str">
        <f t="shared" si="0"/>
        <v/>
      </c>
    </row>
    <row r="17" spans="1:12">
      <c r="A17" s="58">
        <v>4</v>
      </c>
      <c r="B17" s="1"/>
      <c r="C17" s="62" t="str">
        <f>IF(B17="","",VLOOKUP(B17,名簿!$A$19:$C$48,2,FALSE))</f>
        <v/>
      </c>
      <c r="D17" s="66" t="str">
        <f>IF(C17="","",VLOOKUP(B17,名簿!$A$19:$E$48,5,FALSE))</f>
        <v/>
      </c>
      <c r="F17" s="58">
        <v>19</v>
      </c>
      <c r="G17" s="1"/>
      <c r="H17" s="62" t="str">
        <f>IF(G17="","",VLOOKUP(G17,名簿!$A$19:$C$48,2,FALSE))</f>
        <v/>
      </c>
      <c r="I17" s="66" t="str">
        <f>IF(H17="","",VLOOKUP(G17,名簿!$A$19:$E$48,5,FALSE))</f>
        <v/>
      </c>
      <c r="K17" s="24">
        <v>5</v>
      </c>
      <c r="L17" s="24" t="str">
        <f t="shared" si="0"/>
        <v/>
      </c>
    </row>
    <row r="18" spans="1:12">
      <c r="A18" s="58">
        <v>5</v>
      </c>
      <c r="B18" s="1"/>
      <c r="C18" s="62" t="str">
        <f>IF(B18="","",VLOOKUP(B18,名簿!$A$19:$C$48,2,FALSE))</f>
        <v/>
      </c>
      <c r="D18" s="66" t="str">
        <f>IF(C18="","",VLOOKUP(B18,名簿!$A$19:$E$48,5,FALSE))</f>
        <v/>
      </c>
      <c r="F18" s="58">
        <v>20</v>
      </c>
      <c r="G18" s="1"/>
      <c r="H18" s="62" t="str">
        <f>IF(G18="","",VLOOKUP(G18,名簿!$A$19:$C$48,2,FALSE))</f>
        <v/>
      </c>
      <c r="I18" s="66" t="str">
        <f>IF(H18="","",VLOOKUP(G18,名簿!$A$19:$E$48,5,FALSE))</f>
        <v/>
      </c>
      <c r="K18" s="24">
        <v>6</v>
      </c>
      <c r="L18" s="24" t="str">
        <f t="shared" si="0"/>
        <v/>
      </c>
    </row>
    <row r="19" spans="1:12">
      <c r="A19" s="58">
        <v>6</v>
      </c>
      <c r="B19" s="1"/>
      <c r="C19" s="62" t="str">
        <f>IF(B19="","",VLOOKUP(B19,名簿!$A$19:$C$48,2,FALSE))</f>
        <v/>
      </c>
      <c r="D19" s="66" t="str">
        <f>IF(C19="","",VLOOKUP(B19,名簿!$A$19:$E$48,5,FALSE))</f>
        <v/>
      </c>
      <c r="F19" s="58">
        <v>21</v>
      </c>
      <c r="G19" s="1"/>
      <c r="H19" s="62" t="str">
        <f>IF(G19="","",VLOOKUP(G19,名簿!$A$19:$C$48,2,FALSE))</f>
        <v/>
      </c>
      <c r="I19" s="66" t="str">
        <f>IF(H19="","",VLOOKUP(G19,名簿!$A$19:$E$48,5,FALSE))</f>
        <v/>
      </c>
      <c r="K19" s="24">
        <v>7</v>
      </c>
      <c r="L19" s="24" t="str">
        <f t="shared" si="0"/>
        <v/>
      </c>
    </row>
    <row r="20" spans="1:12">
      <c r="A20" s="58">
        <v>7</v>
      </c>
      <c r="B20" s="1"/>
      <c r="C20" s="62" t="str">
        <f>IF(B20="","",VLOOKUP(B20,名簿!$A$19:$C$48,2,FALSE))</f>
        <v/>
      </c>
      <c r="D20" s="66" t="str">
        <f>IF(C20="","",VLOOKUP(B20,名簿!$A$19:$E$48,5,FALSE))</f>
        <v/>
      </c>
      <c r="F20" s="58">
        <v>22</v>
      </c>
      <c r="G20" s="1"/>
      <c r="H20" s="62" t="str">
        <f>IF(G20="","",VLOOKUP(G20,名簿!$A$19:$C$48,2,FALSE))</f>
        <v/>
      </c>
      <c r="I20" s="66" t="str">
        <f>IF(H20="","",VLOOKUP(G20,名簿!$A$19:$E$48,5,FALSE))</f>
        <v/>
      </c>
      <c r="K20" s="24">
        <v>8</v>
      </c>
      <c r="L20" s="24" t="str">
        <f t="shared" si="0"/>
        <v/>
      </c>
    </row>
    <row r="21" spans="1:12">
      <c r="A21" s="58">
        <v>8</v>
      </c>
      <c r="B21" s="1"/>
      <c r="C21" s="62" t="str">
        <f>IF(B21="","",VLOOKUP(B21,名簿!$A$19:$C$48,2,FALSE))</f>
        <v/>
      </c>
      <c r="D21" s="66" t="str">
        <f>IF(C21="","",VLOOKUP(B21,名簿!$A$19:$E$48,5,FALSE))</f>
        <v/>
      </c>
      <c r="F21" s="58">
        <v>23</v>
      </c>
      <c r="G21" s="1"/>
      <c r="H21" s="62" t="str">
        <f>IF(G21="","",VLOOKUP(G21,名簿!$A$19:$C$48,2,FALSE))</f>
        <v/>
      </c>
      <c r="I21" s="66" t="str">
        <f>IF(H21="","",VLOOKUP(G21,名簿!$A$19:$E$48,5,FALSE))</f>
        <v/>
      </c>
      <c r="K21" s="24">
        <v>9</v>
      </c>
      <c r="L21" s="24" t="str">
        <f t="shared" si="0"/>
        <v/>
      </c>
    </row>
    <row r="22" spans="1:12">
      <c r="A22" s="58">
        <v>9</v>
      </c>
      <c r="B22" s="1"/>
      <c r="C22" s="62" t="str">
        <f>IF(B22="","",VLOOKUP(B22,名簿!$A$19:$C$48,2,FALSE))</f>
        <v/>
      </c>
      <c r="D22" s="66" t="str">
        <f>IF(C22="","",VLOOKUP(B22,名簿!$A$19:$E$48,5,FALSE))</f>
        <v/>
      </c>
      <c r="F22" s="58">
        <v>24</v>
      </c>
      <c r="G22" s="1"/>
      <c r="H22" s="62" t="str">
        <f>IF(G22="","",VLOOKUP(G22,名簿!$A$19:$C$48,2,FALSE))</f>
        <v/>
      </c>
      <c r="I22" s="66" t="str">
        <f>IF(H22="","",VLOOKUP(G22,名簿!$A$19:$E$48,5,FALSE))</f>
        <v/>
      </c>
      <c r="K22" s="24">
        <v>10</v>
      </c>
      <c r="L22" s="24" t="str">
        <f t="shared" si="0"/>
        <v/>
      </c>
    </row>
    <row r="23" spans="1:12">
      <c r="A23" s="58">
        <v>10</v>
      </c>
      <c r="B23" s="1"/>
      <c r="C23" s="62" t="str">
        <f>IF(B23="","",VLOOKUP(B23,名簿!$A$19:$C$48,2,FALSE))</f>
        <v/>
      </c>
      <c r="D23" s="66" t="str">
        <f>IF(C23="","",VLOOKUP(B23,名簿!$A$19:$E$48,5,FALSE))</f>
        <v/>
      </c>
      <c r="F23" s="58">
        <v>25</v>
      </c>
      <c r="G23" s="1"/>
      <c r="H23" s="62" t="str">
        <f>IF(G23="","",VLOOKUP(G23,名簿!$A$19:$C$48,2,FALSE))</f>
        <v/>
      </c>
      <c r="I23" s="66" t="str">
        <f>IF(H23="","",VLOOKUP(G23,名簿!$A$19:$E$48,5,FALSE))</f>
        <v/>
      </c>
      <c r="K23" s="24">
        <v>11</v>
      </c>
      <c r="L23" s="24" t="str">
        <f t="shared" si="0"/>
        <v/>
      </c>
    </row>
    <row r="24" spans="1:12">
      <c r="A24" s="58">
        <v>11</v>
      </c>
      <c r="B24" s="1"/>
      <c r="C24" s="62" t="str">
        <f>IF(B24="","",VLOOKUP(B24,名簿!$A$19:$C$48,2,FALSE))</f>
        <v/>
      </c>
      <c r="D24" s="66" t="str">
        <f>IF(C24="","",VLOOKUP(B24,名簿!$A$19:$E$48,5,FALSE))</f>
        <v/>
      </c>
      <c r="F24" s="58">
        <v>26</v>
      </c>
      <c r="G24" s="1"/>
      <c r="H24" s="62" t="str">
        <f>IF(G24="","",VLOOKUP(G24,名簿!$A$19:$C$48,2,FALSE))</f>
        <v/>
      </c>
      <c r="I24" s="66" t="str">
        <f>IF(H24="","",VLOOKUP(G24,名簿!$A$19:$E$48,5,FALSE))</f>
        <v/>
      </c>
      <c r="K24" s="24">
        <v>12</v>
      </c>
      <c r="L24" s="24" t="str">
        <f t="shared" si="0"/>
        <v/>
      </c>
    </row>
    <row r="25" spans="1:12">
      <c r="A25" s="58">
        <v>12</v>
      </c>
      <c r="B25" s="1"/>
      <c r="C25" s="62" t="str">
        <f>IF(B25="","",VLOOKUP(B25,名簿!$A$19:$C$48,2,FALSE))</f>
        <v/>
      </c>
      <c r="D25" s="66" t="str">
        <f>IF(C25="","",VLOOKUP(B25,名簿!$A$19:$E$48,5,FALSE))</f>
        <v/>
      </c>
      <c r="F25" s="58">
        <v>27</v>
      </c>
      <c r="G25" s="1"/>
      <c r="H25" s="62" t="str">
        <f>IF(G25="","",VLOOKUP(G25,名簿!$A$19:$C$48,2,FALSE))</f>
        <v/>
      </c>
      <c r="I25" s="66" t="str">
        <f>IF(H25="","",VLOOKUP(G25,名簿!$A$19:$E$48,5,FALSE))</f>
        <v/>
      </c>
      <c r="K25" s="24">
        <v>13</v>
      </c>
      <c r="L25" s="24" t="str">
        <f t="shared" si="0"/>
        <v/>
      </c>
    </row>
    <row r="26" spans="1:12">
      <c r="A26" s="58">
        <v>13</v>
      </c>
      <c r="B26" s="1"/>
      <c r="C26" s="62" t="str">
        <f>IF(B26="","",VLOOKUP(B26,名簿!$A$19:$C$48,2,FALSE))</f>
        <v/>
      </c>
      <c r="D26" s="66" t="str">
        <f>IF(C26="","",VLOOKUP(B26,名簿!$A$19:$E$48,5,FALSE))</f>
        <v/>
      </c>
      <c r="F26" s="58">
        <v>28</v>
      </c>
      <c r="G26" s="1"/>
      <c r="H26" s="62" t="str">
        <f>IF(G26="","",VLOOKUP(G26,名簿!$A$19:$C$48,2,FALSE))</f>
        <v/>
      </c>
      <c r="I26" s="66" t="str">
        <f>IF(H26="","",VLOOKUP(G26,名簿!$A$19:$E$48,5,FALSE))</f>
        <v/>
      </c>
      <c r="K26" s="24">
        <v>14</v>
      </c>
      <c r="L26" s="24" t="str">
        <f t="shared" si="0"/>
        <v/>
      </c>
    </row>
    <row r="27" spans="1:12">
      <c r="A27" s="58">
        <v>14</v>
      </c>
      <c r="B27" s="1"/>
      <c r="C27" s="62" t="str">
        <f>IF(B27="","",VLOOKUP(B27,名簿!$A$19:$C$48,2,FALSE))</f>
        <v/>
      </c>
      <c r="D27" s="66" t="str">
        <f>IF(C27="","",VLOOKUP(B27,名簿!$A$19:$E$48,5,FALSE))</f>
        <v/>
      </c>
      <c r="F27" s="58">
        <v>29</v>
      </c>
      <c r="G27" s="1"/>
      <c r="H27" s="62" t="str">
        <f>IF(G27="","",VLOOKUP(G27,名簿!$A$19:$C$48,2,FALSE))</f>
        <v/>
      </c>
      <c r="I27" s="66" t="str">
        <f>IF(H27="","",VLOOKUP(G27,名簿!$A$19:$E$48,5,FALSE))</f>
        <v/>
      </c>
      <c r="K27" s="24">
        <v>15</v>
      </c>
      <c r="L27" s="24" t="str">
        <f t="shared" si="0"/>
        <v/>
      </c>
    </row>
    <row r="28" spans="1:12">
      <c r="A28" s="58">
        <v>15</v>
      </c>
      <c r="B28" s="1"/>
      <c r="C28" s="62" t="str">
        <f>IF(B28="","",VLOOKUP(B28,名簿!$A$19:$C$48,2,FALSE))</f>
        <v/>
      </c>
      <c r="D28" s="66" t="str">
        <f>IF(C28="","",VLOOKUP(B28,名簿!$A$19:$E$48,5,FALSE))</f>
        <v/>
      </c>
      <c r="F28" s="58">
        <v>30</v>
      </c>
      <c r="G28" s="1"/>
      <c r="H28" s="62" t="str">
        <f>IF(G28="","",VLOOKUP(G28,名簿!$A$19:$C$48,2,FALSE))</f>
        <v/>
      </c>
      <c r="I28" s="66" t="str">
        <f>IF(H28="","",VLOOKUP(G28,名簿!$A$19:$E$48,5,FALSE))</f>
        <v/>
      </c>
      <c r="K28" s="24">
        <v>16</v>
      </c>
      <c r="L28" s="24" t="str">
        <f>H14</f>
        <v/>
      </c>
    </row>
    <row r="29" spans="1:12">
      <c r="K29" s="24">
        <v>17</v>
      </c>
      <c r="L29" s="24" t="str">
        <f t="shared" ref="L29:L42" si="1">H15</f>
        <v/>
      </c>
    </row>
    <row r="30" spans="1:12" ht="14.25">
      <c r="A30" s="67" t="str">
        <f>IF(名簿!E5=1,"","上記の者は本校在学生徒で、標記大会に出場することを認める。")</f>
        <v/>
      </c>
      <c r="K30" s="24">
        <v>18</v>
      </c>
      <c r="L30" s="24" t="str">
        <f t="shared" si="1"/>
        <v/>
      </c>
    </row>
    <row r="31" spans="1:12" ht="18.75" customHeight="1">
      <c r="K31" s="24">
        <v>19</v>
      </c>
      <c r="L31" s="24" t="str">
        <f t="shared" si="1"/>
        <v/>
      </c>
    </row>
    <row r="32" spans="1:12" ht="18.75" customHeight="1">
      <c r="F32" s="144" t="s">
        <v>112</v>
      </c>
      <c r="G32" s="144"/>
      <c r="H32" s="144"/>
      <c r="I32" s="68"/>
      <c r="K32" s="24">
        <v>20</v>
      </c>
      <c r="L32" s="24" t="str">
        <f t="shared" si="1"/>
        <v/>
      </c>
    </row>
    <row r="33" spans="1:12" ht="18.75" customHeight="1">
      <c r="K33" s="24">
        <v>21</v>
      </c>
      <c r="L33" s="24" t="str">
        <f t="shared" si="1"/>
        <v/>
      </c>
    </row>
    <row r="34" spans="1:12" ht="14.25">
      <c r="A34" s="136" t="str">
        <f>IF(名簿!E5=1,"",B4)</f>
        <v/>
      </c>
      <c r="B34" s="136"/>
      <c r="C34" s="136"/>
      <c r="D34" s="69"/>
      <c r="E34" s="70"/>
      <c r="F34" s="67" t="str">
        <f>IF(名簿!E5=1,"","学校長")</f>
        <v/>
      </c>
      <c r="G34" s="67"/>
      <c r="H34" s="107">
        <f>名簿!B5</f>
        <v>0</v>
      </c>
      <c r="I34" s="67" t="str">
        <f>IF(名簿!E5=1,"","印")</f>
        <v/>
      </c>
      <c r="J34" s="67"/>
      <c r="K34" s="24">
        <v>22</v>
      </c>
      <c r="L34" s="24" t="str">
        <f t="shared" si="1"/>
        <v/>
      </c>
    </row>
    <row r="35" spans="1:12">
      <c r="K35" s="24">
        <v>23</v>
      </c>
      <c r="L35" s="24" t="str">
        <f t="shared" si="1"/>
        <v/>
      </c>
    </row>
    <row r="36" spans="1:12">
      <c r="K36" s="24">
        <v>24</v>
      </c>
      <c r="L36" s="24" t="str">
        <f t="shared" si="1"/>
        <v/>
      </c>
    </row>
    <row r="37" spans="1:12">
      <c r="K37" s="24">
        <v>25</v>
      </c>
      <c r="L37" s="24" t="str">
        <f t="shared" si="1"/>
        <v/>
      </c>
    </row>
    <row r="38" spans="1:12">
      <c r="K38" s="24">
        <v>26</v>
      </c>
      <c r="L38" s="24" t="str">
        <f t="shared" si="1"/>
        <v/>
      </c>
    </row>
    <row r="39" spans="1:12">
      <c r="K39" s="24">
        <v>27</v>
      </c>
      <c r="L39" s="24" t="str">
        <f t="shared" si="1"/>
        <v/>
      </c>
    </row>
    <row r="40" spans="1:12">
      <c r="K40" s="24">
        <v>28</v>
      </c>
      <c r="L40" s="24" t="str">
        <f t="shared" si="1"/>
        <v/>
      </c>
    </row>
    <row r="41" spans="1:12">
      <c r="K41" s="24">
        <v>29</v>
      </c>
      <c r="L41" s="24" t="str">
        <f t="shared" si="1"/>
        <v/>
      </c>
    </row>
    <row r="42" spans="1:12">
      <c r="K42" s="24">
        <v>30</v>
      </c>
      <c r="L42" s="24" t="str">
        <f t="shared" si="1"/>
        <v/>
      </c>
    </row>
  </sheetData>
  <sheetProtection algorithmName="SHA-512" hashValue="YucT6UPYFR8IzHLDBhR8XhzWqEHXDCDgqbVtn3lYcAaZID9WiCjOVXpYZ6e4+wuR3AuZ8dIMELLUmF7CMfmFNQ==" saltValue="NSSYCDMFSKwXBTjRJw4E7g==" spinCount="100000" sheet="1" objects="1" scenarios="1" selectLockedCells="1"/>
  <mergeCells count="7">
    <mergeCell ref="A34:C34"/>
    <mergeCell ref="A1:H1"/>
    <mergeCell ref="A2:H2"/>
    <mergeCell ref="B4:E4"/>
    <mergeCell ref="C10:F10"/>
    <mergeCell ref="C11:F11"/>
    <mergeCell ref="F32:H32"/>
  </mergeCells>
  <phoneticPr fontId="2"/>
  <conditionalFormatting sqref="B7">
    <cfRule type="cellIs" dxfId="26" priority="6" operator="equal">
      <formula>0</formula>
    </cfRule>
  </conditionalFormatting>
  <conditionalFormatting sqref="B8">
    <cfRule type="cellIs" dxfId="25" priority="5" operator="equal">
      <formula>0</formula>
    </cfRule>
  </conditionalFormatting>
  <conditionalFormatting sqref="G14:G28">
    <cfRule type="cellIs" dxfId="24" priority="2" operator="equal">
      <formula>0</formula>
    </cfRule>
  </conditionalFormatting>
  <conditionalFormatting sqref="A11">
    <cfRule type="cellIs" dxfId="23" priority="4" operator="equal">
      <formula>0</formula>
    </cfRule>
  </conditionalFormatting>
  <conditionalFormatting sqref="B14:B28">
    <cfRule type="cellIs" dxfId="22" priority="3" operator="equal">
      <formula>0</formula>
    </cfRule>
  </conditionalFormatting>
  <conditionalFormatting sqref="A34:D34 H34:I34">
    <cfRule type="cellIs" dxfId="21" priority="1" operator="equal">
      <formula>0</formula>
    </cfRule>
  </conditionalFormatting>
  <pageMargins left="1.35" right="0.7" top="0.75" bottom="0.75" header="0.3" footer="0.3"/>
  <pageSetup paperSize="9" scale="86" orientation="portrait" r:id="rId1"/>
  <colBreaks count="1" manualBreakCount="1">
    <brk id="9" max="34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9"/>
  <sheetViews>
    <sheetView view="pageBreakPreview" zoomScaleNormal="100" zoomScaleSheetLayoutView="100" workbookViewId="0">
      <selection activeCell="B5" sqref="B5"/>
    </sheetView>
  </sheetViews>
  <sheetFormatPr defaultColWidth="9" defaultRowHeight="13.5"/>
  <cols>
    <col min="1" max="1" width="5.625" style="24" customWidth="1"/>
    <col min="2" max="2" width="5.875" style="24" customWidth="1"/>
    <col min="3" max="3" width="14.625" style="24" customWidth="1"/>
    <col min="4" max="4" width="10.125" style="24" customWidth="1"/>
    <col min="5" max="5" width="4.875" style="24" customWidth="1"/>
    <col min="6" max="6" width="3.125" style="24" customWidth="1"/>
    <col min="7" max="7" width="5.625" style="24" customWidth="1"/>
    <col min="8" max="8" width="5.875" style="24" customWidth="1"/>
    <col min="9" max="9" width="14.625" style="24" customWidth="1"/>
    <col min="10" max="10" width="9.875" style="24" bestFit="1" customWidth="1"/>
    <col min="11" max="11" width="4.5" style="24" customWidth="1"/>
    <col min="12" max="12" width="7.125" style="24" bestFit="1" customWidth="1"/>
    <col min="13" max="13" width="3.75" style="24" customWidth="1"/>
    <col min="14" max="16384" width="9" style="24"/>
  </cols>
  <sheetData>
    <row r="1" spans="1:12">
      <c r="A1" s="24" t="s">
        <v>88</v>
      </c>
      <c r="I1" s="25">
        <f>名簿!E3</f>
        <v>0</v>
      </c>
    </row>
    <row r="2" spans="1:12" ht="36" customHeight="1">
      <c r="I2" s="55" t="s">
        <v>94</v>
      </c>
    </row>
    <row r="3" spans="1:12" ht="27.75" customHeight="1">
      <c r="A3" s="24" t="s">
        <v>22</v>
      </c>
      <c r="C3" s="26">
        <f>名簿!B3</f>
        <v>0</v>
      </c>
      <c r="D3" s="26"/>
      <c r="G3" s="24" t="s">
        <v>81</v>
      </c>
      <c r="H3" s="145" t="str">
        <f>名簿!B5&amp;"　　印"</f>
        <v>　　印</v>
      </c>
      <c r="I3" s="145"/>
      <c r="J3" s="27"/>
      <c r="K3" s="27"/>
      <c r="L3" s="28"/>
    </row>
    <row r="4" spans="1:12" ht="9.75" customHeight="1"/>
    <row r="5" spans="1:12">
      <c r="A5" s="24" t="s">
        <v>12</v>
      </c>
      <c r="B5" s="2"/>
      <c r="C5" s="29" t="str">
        <f>IF(B5="","",VLOOKUP(B5,名簿!$A$10:$B$14,2,FALSE))</f>
        <v/>
      </c>
      <c r="G5" s="24" t="s">
        <v>13</v>
      </c>
      <c r="H5" s="2"/>
      <c r="I5" s="29" t="str">
        <f>IF(H5="","",VLOOKUP(H5,名簿!$A$10:$B$14,2,FALSE))</f>
        <v/>
      </c>
      <c r="J5" s="33"/>
      <c r="K5" s="30"/>
    </row>
    <row r="6" spans="1:12" ht="11.25" customHeight="1">
      <c r="B6" s="31"/>
      <c r="C6" s="24" t="str">
        <f>IF(B6="","",VLOOKUP(B6,名簿!$A$10:$B$14,2))</f>
        <v/>
      </c>
    </row>
    <row r="7" spans="1:12" ht="15" customHeight="1">
      <c r="A7" s="24" t="s">
        <v>14</v>
      </c>
      <c r="B7" s="31"/>
      <c r="C7" s="24" t="str">
        <f>IF(C9="","",3000)</f>
        <v/>
      </c>
      <c r="D7" s="24" t="s">
        <v>31</v>
      </c>
      <c r="H7" s="32" t="s">
        <v>34</v>
      </c>
      <c r="I7" s="146" t="e">
        <f>C7+C18+I18</f>
        <v>#VALUE!</v>
      </c>
      <c r="J7" s="33"/>
      <c r="K7" s="33"/>
    </row>
    <row r="8" spans="1:12" ht="15" customHeight="1" thickBot="1">
      <c r="A8" s="34"/>
      <c r="B8" s="35" t="s">
        <v>38</v>
      </c>
      <c r="C8" s="36" t="s">
        <v>1</v>
      </c>
      <c r="D8" s="37" t="s">
        <v>80</v>
      </c>
      <c r="E8" s="38" t="s">
        <v>6</v>
      </c>
      <c r="I8" s="147"/>
      <c r="J8" s="24" t="s">
        <v>31</v>
      </c>
    </row>
    <row r="9" spans="1:12" ht="15" customHeight="1" thickTop="1">
      <c r="A9" s="39">
        <v>1</v>
      </c>
      <c r="B9" s="3"/>
      <c r="C9" s="108" t="str">
        <f>IF(B9="","",VLOOKUP(B9,名簿!$A$19:$B$48,2,FALSE))</f>
        <v/>
      </c>
      <c r="D9" s="40" t="str">
        <f>IF(B9="","",VLOOKUP(B9,名簿!$A$19:$D$48,4,FALSE))</f>
        <v/>
      </c>
      <c r="E9" s="41" t="str">
        <f>IF(C9="","",VLOOKUP(B9,名簿!$A$19:$E$48,5,FALSE))</f>
        <v/>
      </c>
    </row>
    <row r="10" spans="1:12" ht="15" customHeight="1">
      <c r="A10" s="42">
        <v>2</v>
      </c>
      <c r="B10" s="4"/>
      <c r="C10" s="109" t="str">
        <f>IF(B10="","",VLOOKUP(B10,名簿!$A$19:$B$48,2,FALSE))</f>
        <v/>
      </c>
      <c r="D10" s="43" t="str">
        <f>IF(B10="","",VLOOKUP(B10,名簿!$A$19:$D$48,4,FALSE))</f>
        <v/>
      </c>
      <c r="E10" s="44" t="str">
        <f>IF(C10="","",VLOOKUP(B10,名簿!$A$19:$E$48,5,FALSE))</f>
        <v/>
      </c>
    </row>
    <row r="11" spans="1:12" ht="15" customHeight="1">
      <c r="A11" s="42">
        <v>3</v>
      </c>
      <c r="B11" s="4"/>
      <c r="C11" s="109" t="str">
        <f>IF(B11="","",VLOOKUP(B11,名簿!$A$19:$B$48,2,FALSE))</f>
        <v/>
      </c>
      <c r="D11" s="43" t="str">
        <f>IF(B11="","",VLOOKUP(B11,名簿!$A$19:$D$48,4,FALSE))</f>
        <v/>
      </c>
      <c r="E11" s="44" t="str">
        <f>IF(C11="","",VLOOKUP(B11,名簿!$A$19:$E$48,5,FALSE))</f>
        <v/>
      </c>
    </row>
    <row r="12" spans="1:12" ht="15" customHeight="1">
      <c r="A12" s="42">
        <v>4</v>
      </c>
      <c r="B12" s="4"/>
      <c r="C12" s="109" t="str">
        <f>IF(B12="","",VLOOKUP(B12,名簿!$A$19:$B$48,2,FALSE))</f>
        <v/>
      </c>
      <c r="D12" s="43" t="str">
        <f>IF(B12="","",VLOOKUP(B12,名簿!$A$19:$D$48,4,FALSE))</f>
        <v/>
      </c>
      <c r="E12" s="44" t="str">
        <f>IF(C12="","",VLOOKUP(B12,名簿!$A$19:$E$48,5,FALSE))</f>
        <v/>
      </c>
    </row>
    <row r="13" spans="1:12" ht="15" customHeight="1">
      <c r="A13" s="42">
        <v>5</v>
      </c>
      <c r="B13" s="4"/>
      <c r="C13" s="109" t="str">
        <f>IF(B13="","",VLOOKUP(B13,名簿!$A$19:$B$48,2,FALSE))</f>
        <v/>
      </c>
      <c r="D13" s="43" t="str">
        <f>IF(B13="","",VLOOKUP(B13,名簿!$A$19:$D$48,4,FALSE))</f>
        <v/>
      </c>
      <c r="E13" s="44" t="str">
        <f>IF(C13="","",VLOOKUP(B13,名簿!$A$19:$E$48,5,FALSE))</f>
        <v/>
      </c>
    </row>
    <row r="14" spans="1:12" ht="15" customHeight="1">
      <c r="A14" s="42">
        <v>6</v>
      </c>
      <c r="B14" s="4"/>
      <c r="C14" s="109" t="str">
        <f>IF(B14="","",VLOOKUP(B14,名簿!$A$19:$B$48,2,FALSE))</f>
        <v/>
      </c>
      <c r="D14" s="43" t="str">
        <f>IF(B14="","",VLOOKUP(B14,名簿!$A$19:$D$48,4,FALSE))</f>
        <v/>
      </c>
      <c r="E14" s="44" t="str">
        <f>IF(C14="","",VLOOKUP(B14,名簿!$A$19:$E$48,5,FALSE))</f>
        <v/>
      </c>
    </row>
    <row r="15" spans="1:12" ht="15" customHeight="1">
      <c r="A15" s="45">
        <v>7</v>
      </c>
      <c r="B15" s="2"/>
      <c r="C15" s="110" t="str">
        <f>IF(B15="","",VLOOKUP(B15,名簿!$A$19:$B$48,2,FALSE))</f>
        <v/>
      </c>
      <c r="D15" s="46" t="str">
        <f>IF(B15="","",VLOOKUP(B15,名簿!$A$19:$D$48,4,FALSE))</f>
        <v/>
      </c>
      <c r="E15" s="47" t="str">
        <f>IF(C15="","",VLOOKUP(B15,名簿!$A$19:$E$48,5,FALSE))</f>
        <v/>
      </c>
    </row>
    <row r="16" spans="1:12" ht="10.5" customHeight="1"/>
    <row r="17" spans="1:17" ht="15" customHeight="1">
      <c r="A17" s="24" t="s">
        <v>28</v>
      </c>
      <c r="C17" s="48" t="s">
        <v>32</v>
      </c>
      <c r="G17" s="24" t="s">
        <v>30</v>
      </c>
      <c r="I17" s="48" t="s">
        <v>33</v>
      </c>
      <c r="N17" s="24">
        <f>C3</f>
        <v>0</v>
      </c>
      <c r="Q17" s="24">
        <f>I1</f>
        <v>0</v>
      </c>
    </row>
    <row r="18" spans="1:17" ht="15" customHeight="1">
      <c r="B18" s="32" t="s">
        <v>34</v>
      </c>
      <c r="C18" s="48">
        <f>COUNTA(B20:B49)*300</f>
        <v>0</v>
      </c>
      <c r="D18" s="24" t="s">
        <v>31</v>
      </c>
      <c r="H18" s="32" t="s">
        <v>34</v>
      </c>
      <c r="I18" s="48">
        <f>COUNTA(H20:H49)/2*400</f>
        <v>0</v>
      </c>
      <c r="J18" s="24" t="s">
        <v>31</v>
      </c>
      <c r="N18" s="24" t="s">
        <v>28</v>
      </c>
      <c r="Q18" s="24" t="s">
        <v>30</v>
      </c>
    </row>
    <row r="19" spans="1:17" ht="15" customHeight="1" thickBot="1">
      <c r="A19" s="49" t="s">
        <v>29</v>
      </c>
      <c r="B19" s="37" t="s">
        <v>38</v>
      </c>
      <c r="C19" s="36" t="s">
        <v>1</v>
      </c>
      <c r="D19" s="37" t="s">
        <v>80</v>
      </c>
      <c r="E19" s="38" t="s">
        <v>6</v>
      </c>
      <c r="F19" s="28"/>
      <c r="G19" s="49" t="s">
        <v>29</v>
      </c>
      <c r="H19" s="37" t="s">
        <v>38</v>
      </c>
      <c r="I19" s="37" t="s">
        <v>1</v>
      </c>
      <c r="J19" s="37" t="s">
        <v>5</v>
      </c>
      <c r="K19" s="38" t="s">
        <v>6</v>
      </c>
      <c r="L19" s="50"/>
      <c r="M19" s="24">
        <v>1</v>
      </c>
      <c r="N19" s="24" t="str">
        <f>C20</f>
        <v/>
      </c>
      <c r="P19" s="24">
        <v>1</v>
      </c>
      <c r="Q19" s="24" t="str">
        <f>L20&amp;"・"&amp;L21</f>
        <v>・</v>
      </c>
    </row>
    <row r="20" spans="1:17" ht="15" customHeight="1" thickTop="1">
      <c r="A20" s="39">
        <v>1</v>
      </c>
      <c r="B20" s="3"/>
      <c r="C20" s="108" t="str">
        <f>IF(B20="","",VLOOKUP(B20,名簿!$A$19:$B$48,2,FALSE))</f>
        <v/>
      </c>
      <c r="D20" s="40" t="str">
        <f>IF(B20="","",VLOOKUP(B20,名簿!$A$19:$D$48,4,FALSE))</f>
        <v/>
      </c>
      <c r="E20" s="41" t="str">
        <f>IF(C20="","",VLOOKUP(B20,名簿!$A$19:$E$48,5,FALSE))</f>
        <v/>
      </c>
      <c r="G20" s="51">
        <v>1</v>
      </c>
      <c r="H20" s="5"/>
      <c r="I20" s="113" t="str">
        <f>IF(H20="","",VLOOKUP(H20,名簿!$A$19:$B$48,2,FALSE))</f>
        <v/>
      </c>
      <c r="J20" s="40" t="str">
        <f>IF(H20="","",VLOOKUP(H20,名簿!$A$19:$D$48,4,FALSE))</f>
        <v/>
      </c>
      <c r="K20" s="41" t="str">
        <f>IF(H20="","",VLOOKUP(H20,名簿!$A$19:$E$48,5,FALSE))</f>
        <v/>
      </c>
      <c r="L20" s="52" t="str">
        <f>IF(H20="","",VLOOKUP(H20,名簿!$A$19:$F$48,6,FALSE))</f>
        <v/>
      </c>
      <c r="M20" s="24">
        <v>2</v>
      </c>
      <c r="N20" s="24" t="str">
        <f t="shared" ref="N20:N48" si="0">C21</f>
        <v/>
      </c>
      <c r="P20" s="24">
        <v>2</v>
      </c>
      <c r="Q20" s="24" t="str">
        <f>L22&amp;"・"&amp;L23</f>
        <v>・</v>
      </c>
    </row>
    <row r="21" spans="1:17" ht="15" customHeight="1">
      <c r="A21" s="42">
        <v>2</v>
      </c>
      <c r="B21" s="4"/>
      <c r="C21" s="109" t="str">
        <f>IF(B21="","",VLOOKUP(B21,名簿!$A$19:$B$48,2,FALSE))</f>
        <v/>
      </c>
      <c r="D21" s="43" t="str">
        <f>IF(B21="","",VLOOKUP(B21,名簿!$A$19:$D$48,4,FALSE))</f>
        <v/>
      </c>
      <c r="E21" s="44" t="str">
        <f>IF(C21="","",VLOOKUP(B21,名簿!$A$19:$E$48,5,FALSE))</f>
        <v/>
      </c>
      <c r="G21" s="53"/>
      <c r="H21" s="7"/>
      <c r="I21" s="114" t="str">
        <f>IF(H21="","",VLOOKUP(H21,名簿!$A$19:$B$48,2,FALSE))</f>
        <v/>
      </c>
      <c r="J21" s="46" t="str">
        <f>IF(H21="","",VLOOKUP(H21,名簿!$A$19:$D$48,4,FALSE))</f>
        <v/>
      </c>
      <c r="K21" s="47" t="str">
        <f>IF(H21="","",VLOOKUP(H21,名簿!$A$19:$E$48,5,FALSE))</f>
        <v/>
      </c>
      <c r="L21" s="52" t="str">
        <f>IF(H21="","",VLOOKUP(H21,名簿!$A$19:$F$48,6,FALSE))</f>
        <v/>
      </c>
      <c r="M21" s="24">
        <v>3</v>
      </c>
      <c r="N21" s="24" t="str">
        <f t="shared" si="0"/>
        <v/>
      </c>
      <c r="P21" s="24">
        <v>3</v>
      </c>
      <c r="Q21" s="24" t="str">
        <f>L24&amp;"・"&amp;L25</f>
        <v>・</v>
      </c>
    </row>
    <row r="22" spans="1:17" ht="15" customHeight="1">
      <c r="A22" s="42">
        <v>3</v>
      </c>
      <c r="B22" s="4"/>
      <c r="C22" s="109" t="str">
        <f>IF(B22="","",VLOOKUP(B22,名簿!$A$19:$B$48,2,FALSE))</f>
        <v/>
      </c>
      <c r="D22" s="43" t="str">
        <f>IF(B22="","",VLOOKUP(B22,名簿!$A$19:$D$48,4,FALSE))</f>
        <v/>
      </c>
      <c r="E22" s="44" t="str">
        <f>IF(C22="","",VLOOKUP(B22,名簿!$A$19:$E$48,5,FALSE))</f>
        <v/>
      </c>
      <c r="G22" s="54">
        <v>2</v>
      </c>
      <c r="H22" s="5"/>
      <c r="I22" s="115" t="str">
        <f>IF(H22="","",VLOOKUP(H22,名簿!$A$19:$B$48,2,FALSE))</f>
        <v/>
      </c>
      <c r="J22" s="40" t="str">
        <f>IF(H22="","",VLOOKUP(H22,名簿!$A$19:$D$48,4,FALSE))</f>
        <v/>
      </c>
      <c r="K22" s="41" t="str">
        <f>IF(H22="","",VLOOKUP(H22,名簿!$A$19:$E$48,5,FALSE))</f>
        <v/>
      </c>
      <c r="L22" s="52" t="str">
        <f>IF(H22="","",VLOOKUP(H22,名簿!$A$19:$F$48,6,FALSE))</f>
        <v/>
      </c>
      <c r="M22" s="24">
        <v>4</v>
      </c>
      <c r="N22" s="24" t="str">
        <f t="shared" si="0"/>
        <v/>
      </c>
      <c r="P22" s="24">
        <v>4</v>
      </c>
      <c r="Q22" s="24" t="str">
        <f>L26&amp;"・"&amp;L27</f>
        <v>・</v>
      </c>
    </row>
    <row r="23" spans="1:17" ht="15" customHeight="1">
      <c r="A23" s="42">
        <v>4</v>
      </c>
      <c r="B23" s="4"/>
      <c r="C23" s="109" t="str">
        <f>IF(B23="","",VLOOKUP(B23,名簿!$A$19:$B$48,2,FALSE))</f>
        <v/>
      </c>
      <c r="D23" s="43" t="str">
        <f>IF(B23="","",VLOOKUP(B23,名簿!$A$19:$D$48,4,FALSE))</f>
        <v/>
      </c>
      <c r="E23" s="44" t="str">
        <f>IF(C23="","",VLOOKUP(B23,名簿!$A$19:$E$48,5,FALSE))</f>
        <v/>
      </c>
      <c r="G23" s="53"/>
      <c r="H23" s="7"/>
      <c r="I23" s="114" t="str">
        <f>IF(H23="","",VLOOKUP(H23,名簿!$A$19:$B$48,2,FALSE))</f>
        <v/>
      </c>
      <c r="J23" s="46" t="str">
        <f>IF(H23="","",VLOOKUP(H23,名簿!$A$19:$D$48,4,FALSE))</f>
        <v/>
      </c>
      <c r="K23" s="47" t="str">
        <f>IF(H23="","",VLOOKUP(H23,名簿!$A$19:$E$48,5,FALSE))</f>
        <v/>
      </c>
      <c r="L23" s="52" t="str">
        <f>IF(H23="","",VLOOKUP(H23,名簿!$A$19:$F$48,6,FALSE))</f>
        <v/>
      </c>
      <c r="M23" s="24">
        <v>5</v>
      </c>
      <c r="N23" s="24" t="str">
        <f t="shared" si="0"/>
        <v/>
      </c>
      <c r="P23" s="24">
        <v>5</v>
      </c>
      <c r="Q23" s="24" t="str">
        <f>L28&amp;"・"&amp;L29</f>
        <v>・</v>
      </c>
    </row>
    <row r="24" spans="1:17" ht="15" customHeight="1">
      <c r="A24" s="45">
        <v>5</v>
      </c>
      <c r="B24" s="2"/>
      <c r="C24" s="110" t="str">
        <f>IF(B24="","",VLOOKUP(B24,名簿!$A$19:$B$48,2,FALSE))</f>
        <v/>
      </c>
      <c r="D24" s="46" t="str">
        <f>IF(B24="","",VLOOKUP(B24,名簿!$A$19:$D$48,4,FALSE))</f>
        <v/>
      </c>
      <c r="E24" s="47" t="str">
        <f>IF(C24="","",VLOOKUP(B24,名簿!$A$19:$E$48,5,FALSE))</f>
        <v/>
      </c>
      <c r="G24" s="54">
        <v>3</v>
      </c>
      <c r="H24" s="5"/>
      <c r="I24" s="115" t="str">
        <f>IF(H24="","",VLOOKUP(H24,名簿!$A$19:$B$48,2,FALSE))</f>
        <v/>
      </c>
      <c r="J24" s="40" t="str">
        <f>IF(H24="","",VLOOKUP(H24,名簿!$A$19:$D$48,4,FALSE))</f>
        <v/>
      </c>
      <c r="K24" s="41" t="str">
        <f>IF(H24="","",VLOOKUP(H24,名簿!$A$19:$E$48,5,FALSE))</f>
        <v/>
      </c>
      <c r="L24" s="52" t="str">
        <f>IF(H24="","",VLOOKUP(H24,名簿!$A$19:$F$48,6,FALSE))</f>
        <v/>
      </c>
      <c r="M24" s="24">
        <v>6</v>
      </c>
      <c r="N24" s="24" t="str">
        <f t="shared" si="0"/>
        <v/>
      </c>
      <c r="P24" s="24">
        <v>6</v>
      </c>
      <c r="Q24" s="24" t="str">
        <f>L30&amp;"・"&amp;L31</f>
        <v>・</v>
      </c>
    </row>
    <row r="25" spans="1:17" ht="15" customHeight="1">
      <c r="A25" s="39">
        <v>6</v>
      </c>
      <c r="B25" s="3"/>
      <c r="C25" s="108" t="str">
        <f>IF(B25="","",VLOOKUP(B25,名簿!$A$19:$B$48,2,FALSE))</f>
        <v/>
      </c>
      <c r="D25" s="40" t="str">
        <f>IF(B25="","",VLOOKUP(B25,名簿!$A$19:$D$48,4,FALSE))</f>
        <v/>
      </c>
      <c r="E25" s="41" t="str">
        <f>IF(C25="","",VLOOKUP(B25,名簿!$A$19:$E$48,5,FALSE))</f>
        <v/>
      </c>
      <c r="G25" s="53"/>
      <c r="H25" s="6"/>
      <c r="I25" s="114" t="str">
        <f>IF(H25="","",VLOOKUP(H25,名簿!$A$19:$B$48,2,FALSE))</f>
        <v/>
      </c>
      <c r="J25" s="46" t="str">
        <f>IF(H25="","",VLOOKUP(H25,名簿!$A$19:$D$48,4,FALSE))</f>
        <v/>
      </c>
      <c r="K25" s="47" t="str">
        <f>IF(H25="","",VLOOKUP(H25,名簿!$A$19:$E$48,5,FALSE))</f>
        <v/>
      </c>
      <c r="L25" s="52" t="str">
        <f>IF(H25="","",VLOOKUP(H25,名簿!$A$19:$F$48,6,FALSE))</f>
        <v/>
      </c>
      <c r="M25" s="24">
        <v>7</v>
      </c>
      <c r="N25" s="24" t="str">
        <f t="shared" si="0"/>
        <v/>
      </c>
      <c r="P25" s="24">
        <v>7</v>
      </c>
      <c r="Q25" s="24" t="str">
        <f>L32&amp;"・"&amp;L33</f>
        <v>・</v>
      </c>
    </row>
    <row r="26" spans="1:17" ht="15" customHeight="1">
      <c r="A26" s="42">
        <v>7</v>
      </c>
      <c r="B26" s="4"/>
      <c r="C26" s="109" t="str">
        <f>IF(B26="","",VLOOKUP(B26,名簿!$A$19:$B$48,2,FALSE))</f>
        <v/>
      </c>
      <c r="D26" s="43" t="str">
        <f>IF(B26="","",VLOOKUP(B26,名簿!$A$19:$D$48,4,FALSE))</f>
        <v/>
      </c>
      <c r="E26" s="44" t="str">
        <f>IF(C26="","",VLOOKUP(B26,名簿!$A$19:$E$48,5,FALSE))</f>
        <v/>
      </c>
      <c r="G26" s="54">
        <v>4</v>
      </c>
      <c r="H26" s="8"/>
      <c r="I26" s="115" t="str">
        <f>IF(H26="","",VLOOKUP(H26,名簿!$A$19:$B$48,2,FALSE))</f>
        <v/>
      </c>
      <c r="J26" s="40" t="str">
        <f>IF(H26="","",VLOOKUP(H26,名簿!$A$19:$D$48,4,FALSE))</f>
        <v/>
      </c>
      <c r="K26" s="41" t="str">
        <f>IF(H26="","",VLOOKUP(H26,名簿!$A$19:$E$48,5,FALSE))</f>
        <v/>
      </c>
      <c r="L26" s="52" t="str">
        <f>IF(H26="","",VLOOKUP(H26,名簿!$A$19:$F$48,6,FALSE))</f>
        <v/>
      </c>
      <c r="M26" s="24">
        <v>8</v>
      </c>
      <c r="N26" s="24" t="str">
        <f t="shared" si="0"/>
        <v/>
      </c>
      <c r="P26" s="24">
        <v>8</v>
      </c>
      <c r="Q26" s="24" t="str">
        <f>L34&amp;"・"&amp;L35</f>
        <v>・</v>
      </c>
    </row>
    <row r="27" spans="1:17" ht="15" customHeight="1">
      <c r="A27" s="42">
        <v>8</v>
      </c>
      <c r="B27" s="4"/>
      <c r="C27" s="109" t="str">
        <f>IF(B27="","",VLOOKUP(B27,名簿!$A$19:$B$48,2,FALSE))</f>
        <v/>
      </c>
      <c r="D27" s="43" t="str">
        <f>IF(B27="","",VLOOKUP(B27,名簿!$A$19:$D$48,4,FALSE))</f>
        <v/>
      </c>
      <c r="E27" s="44" t="str">
        <f>IF(C27="","",VLOOKUP(B27,名簿!$A$19:$E$48,5,FALSE))</f>
        <v/>
      </c>
      <c r="G27" s="53"/>
      <c r="H27" s="6"/>
      <c r="I27" s="114" t="str">
        <f>IF(H27="","",VLOOKUP(H27,名簿!$A$19:$B$48,2,FALSE))</f>
        <v/>
      </c>
      <c r="J27" s="46" t="str">
        <f>IF(H27="","",VLOOKUP(H27,名簿!$A$19:$D$48,4,FALSE))</f>
        <v/>
      </c>
      <c r="K27" s="47" t="str">
        <f>IF(H27="","",VLOOKUP(H27,名簿!$A$19:$E$48,5,FALSE))</f>
        <v/>
      </c>
      <c r="L27" s="52" t="str">
        <f>IF(H27="","",VLOOKUP(H27,名簿!$A$19:$F$48,6,FALSE))</f>
        <v/>
      </c>
      <c r="M27" s="24">
        <v>9</v>
      </c>
      <c r="N27" s="24" t="str">
        <f t="shared" si="0"/>
        <v/>
      </c>
      <c r="P27" s="24">
        <v>9</v>
      </c>
      <c r="Q27" s="24" t="str">
        <f>L36&amp;"・"&amp;L37</f>
        <v>・</v>
      </c>
    </row>
    <row r="28" spans="1:17" ht="15" customHeight="1">
      <c r="A28" s="42">
        <v>9</v>
      </c>
      <c r="B28" s="4"/>
      <c r="C28" s="109" t="str">
        <f>IF(B28="","",VLOOKUP(B28,名簿!$A$19:$B$48,2,FALSE))</f>
        <v/>
      </c>
      <c r="D28" s="43" t="str">
        <f>IF(B28="","",VLOOKUP(B28,名簿!$A$19:$D$48,4,FALSE))</f>
        <v/>
      </c>
      <c r="E28" s="44" t="str">
        <f>IF(C28="","",VLOOKUP(B28,名簿!$A$19:$E$48,5,FALSE))</f>
        <v/>
      </c>
      <c r="G28" s="54">
        <v>5</v>
      </c>
      <c r="H28" s="8"/>
      <c r="I28" s="115" t="str">
        <f>IF(H28="","",VLOOKUP(H28,名簿!$A$19:$B$48,2,FALSE))</f>
        <v/>
      </c>
      <c r="J28" s="40" t="str">
        <f>IF(H28="","",VLOOKUP(H28,名簿!$A$19:$D$48,4,FALSE))</f>
        <v/>
      </c>
      <c r="K28" s="41" t="str">
        <f>IF(H28="","",VLOOKUP(H28,名簿!$A$19:$E$48,5,FALSE))</f>
        <v/>
      </c>
      <c r="L28" s="52" t="str">
        <f>IF(H28="","",VLOOKUP(H28,名簿!$A$19:$F$48,6,FALSE))</f>
        <v/>
      </c>
      <c r="M28" s="24">
        <v>10</v>
      </c>
      <c r="N28" s="24" t="str">
        <f t="shared" si="0"/>
        <v/>
      </c>
      <c r="P28" s="24">
        <v>10</v>
      </c>
      <c r="Q28" s="24" t="str">
        <f>L38&amp;"・"&amp;L39</f>
        <v>・</v>
      </c>
    </row>
    <row r="29" spans="1:17" ht="15" customHeight="1">
      <c r="A29" s="45">
        <v>10</v>
      </c>
      <c r="B29" s="2"/>
      <c r="C29" s="110" t="str">
        <f>IF(B29="","",VLOOKUP(B29,名簿!$A$19:$B$48,2,FALSE))</f>
        <v/>
      </c>
      <c r="D29" s="46" t="str">
        <f>IF(B29="","",VLOOKUP(B29,名簿!$A$19:$D$48,4,FALSE))</f>
        <v/>
      </c>
      <c r="E29" s="47" t="str">
        <f>IF(C29="","",VLOOKUP(B29,名簿!$A$19:$E$48,5,FALSE))</f>
        <v/>
      </c>
      <c r="G29" s="53"/>
      <c r="H29" s="6"/>
      <c r="I29" s="114" t="str">
        <f>IF(H29="","",VLOOKUP(H29,名簿!$A$19:$B$48,2,FALSE))</f>
        <v/>
      </c>
      <c r="J29" s="46" t="str">
        <f>IF(H29="","",VLOOKUP(H29,名簿!$A$19:$D$48,4,FALSE))</f>
        <v/>
      </c>
      <c r="K29" s="47" t="str">
        <f>IF(H29="","",VLOOKUP(H29,名簿!$A$19:$E$48,5,FALSE))</f>
        <v/>
      </c>
      <c r="L29" s="52" t="str">
        <f>IF(H29="","",VLOOKUP(H29,名簿!$A$19:$F$48,6,FALSE))</f>
        <v/>
      </c>
      <c r="M29" s="24">
        <v>11</v>
      </c>
      <c r="N29" s="24" t="str">
        <f t="shared" si="0"/>
        <v/>
      </c>
      <c r="P29" s="24">
        <v>11</v>
      </c>
      <c r="Q29" s="24" t="str">
        <f>L40&amp;"・"&amp;L41</f>
        <v>・</v>
      </c>
    </row>
    <row r="30" spans="1:17" ht="15" customHeight="1">
      <c r="A30" s="39">
        <v>11</v>
      </c>
      <c r="B30" s="3"/>
      <c r="C30" s="108" t="str">
        <f>IF(B30="","",VLOOKUP(B30,名簿!$A$19:$B$48,2,FALSE))</f>
        <v/>
      </c>
      <c r="D30" s="40" t="str">
        <f>IF(B30="","",VLOOKUP(B30,名簿!$A$19:$D$48,4,FALSE))</f>
        <v/>
      </c>
      <c r="E30" s="41" t="str">
        <f>IF(C30="","",VLOOKUP(B30,名簿!$A$19:$E$48,5,FALSE))</f>
        <v/>
      </c>
      <c r="G30" s="54">
        <v>6</v>
      </c>
      <c r="H30" s="8"/>
      <c r="I30" s="116" t="str">
        <f>IF(H30="","",VLOOKUP(H30,名簿!$A$19:$B$48,2,FALSE))</f>
        <v/>
      </c>
      <c r="J30" s="40" t="str">
        <f>IF(H30="","",VLOOKUP(H30,名簿!$A$19:$D$48,4,FALSE))</f>
        <v/>
      </c>
      <c r="K30" s="41" t="str">
        <f>IF(H30="","",VLOOKUP(H30,名簿!$A$19:$E$48,5,FALSE))</f>
        <v/>
      </c>
      <c r="L30" s="52" t="str">
        <f>IF(H30="","",VLOOKUP(H30,名簿!$A$19:$F$48,6,FALSE))</f>
        <v/>
      </c>
      <c r="M30" s="24">
        <v>12</v>
      </c>
      <c r="N30" s="24" t="str">
        <f t="shared" si="0"/>
        <v/>
      </c>
      <c r="P30" s="24">
        <v>12</v>
      </c>
      <c r="Q30" s="24" t="str">
        <f>L42&amp;"・"&amp;L43</f>
        <v>・</v>
      </c>
    </row>
    <row r="31" spans="1:17" ht="15" customHeight="1">
      <c r="A31" s="42">
        <v>12</v>
      </c>
      <c r="B31" s="4"/>
      <c r="C31" s="109" t="str">
        <f>IF(B31="","",VLOOKUP(B31,名簿!$A$19:$B$48,2,FALSE))</f>
        <v/>
      </c>
      <c r="D31" s="43" t="str">
        <f>IF(B31="","",VLOOKUP(B31,名簿!$A$19:$D$48,4,FALSE))</f>
        <v/>
      </c>
      <c r="E31" s="44" t="str">
        <f>IF(C31="","",VLOOKUP(B31,名簿!$A$19:$E$48,5,FALSE))</f>
        <v/>
      </c>
      <c r="G31" s="53"/>
      <c r="H31" s="6"/>
      <c r="I31" s="114" t="str">
        <f>IF(H31="","",VLOOKUP(H31,名簿!$A$19:$B$48,2,FALSE))</f>
        <v/>
      </c>
      <c r="J31" s="46" t="str">
        <f>IF(H31="","",VLOOKUP(H31,名簿!$A$19:$D$48,4,FALSE))</f>
        <v/>
      </c>
      <c r="K31" s="47" t="str">
        <f>IF(H31="","",VLOOKUP(H31,名簿!$A$19:$E$48,5,FALSE))</f>
        <v/>
      </c>
      <c r="L31" s="52" t="str">
        <f>IF(H31="","",VLOOKUP(H31,名簿!$A$19:$F$48,6,FALSE))</f>
        <v/>
      </c>
      <c r="M31" s="24">
        <v>13</v>
      </c>
      <c r="N31" s="24" t="str">
        <f t="shared" si="0"/>
        <v/>
      </c>
      <c r="P31" s="24">
        <v>13</v>
      </c>
      <c r="Q31" s="24" t="str">
        <f>L44&amp;"・"&amp;L45</f>
        <v>・</v>
      </c>
    </row>
    <row r="32" spans="1:17" ht="15" customHeight="1">
      <c r="A32" s="42">
        <v>13</v>
      </c>
      <c r="B32" s="4"/>
      <c r="C32" s="109" t="str">
        <f>IF(B32="","",VLOOKUP(B32,名簿!$A$19:$B$48,2,FALSE))</f>
        <v/>
      </c>
      <c r="D32" s="43" t="str">
        <f>IF(B32="","",VLOOKUP(B32,名簿!$A$19:$D$48,4,FALSE))</f>
        <v/>
      </c>
      <c r="E32" s="44" t="str">
        <f>IF(C32="","",VLOOKUP(B32,名簿!$A$19:$E$48,5,FALSE))</f>
        <v/>
      </c>
      <c r="G32" s="54">
        <v>7</v>
      </c>
      <c r="H32" s="8"/>
      <c r="I32" s="116" t="str">
        <f>IF(H32="","",VLOOKUP(H32,名簿!$A$19:$B$48,2,FALSE))</f>
        <v/>
      </c>
      <c r="J32" s="40" t="str">
        <f>IF(H32="","",VLOOKUP(H32,名簿!$A$19:$D$48,4,FALSE))</f>
        <v/>
      </c>
      <c r="K32" s="41" t="str">
        <f>IF(H32="","",VLOOKUP(H32,名簿!$A$19:$E$48,5,FALSE))</f>
        <v/>
      </c>
      <c r="L32" s="52" t="str">
        <f>IF(H32="","",VLOOKUP(H32,名簿!$A$19:$F$48,6,FALSE))</f>
        <v/>
      </c>
      <c r="M32" s="24">
        <v>14</v>
      </c>
      <c r="N32" s="24" t="str">
        <f t="shared" si="0"/>
        <v/>
      </c>
      <c r="P32" s="24">
        <v>14</v>
      </c>
      <c r="Q32" s="24" t="str">
        <f>L46&amp;"・"&amp;L47</f>
        <v>・</v>
      </c>
    </row>
    <row r="33" spans="1:17" ht="15" customHeight="1">
      <c r="A33" s="42">
        <v>14</v>
      </c>
      <c r="B33" s="4"/>
      <c r="C33" s="109" t="str">
        <f>IF(B33="","",VLOOKUP(B33,名簿!$A$19:$B$48,2,FALSE))</f>
        <v/>
      </c>
      <c r="D33" s="43" t="str">
        <f>IF(B33="","",VLOOKUP(B33,名簿!$A$19:$D$48,4,FALSE))</f>
        <v/>
      </c>
      <c r="E33" s="44" t="str">
        <f>IF(C33="","",VLOOKUP(B33,名簿!$A$19:$E$48,5,FALSE))</f>
        <v/>
      </c>
      <c r="G33" s="53"/>
      <c r="H33" s="6"/>
      <c r="I33" s="114" t="str">
        <f>IF(H33="","",VLOOKUP(H33,名簿!$A$19:$B$48,2,FALSE))</f>
        <v/>
      </c>
      <c r="J33" s="46" t="str">
        <f>IF(H33="","",VLOOKUP(H33,名簿!$A$19:$D$48,4,FALSE))</f>
        <v/>
      </c>
      <c r="K33" s="47" t="str">
        <f>IF(H33="","",VLOOKUP(H33,名簿!$A$19:$E$48,5,FALSE))</f>
        <v/>
      </c>
      <c r="L33" s="52" t="str">
        <f>IF(H33="","",VLOOKUP(H33,名簿!$A$19:$F$48,6,FALSE))</f>
        <v/>
      </c>
      <c r="M33" s="24">
        <v>15</v>
      </c>
      <c r="N33" s="24" t="str">
        <f t="shared" si="0"/>
        <v/>
      </c>
      <c r="P33" s="24">
        <v>15</v>
      </c>
      <c r="Q33" s="24" t="str">
        <f>L48&amp;"・"&amp;L49</f>
        <v>・</v>
      </c>
    </row>
    <row r="34" spans="1:17" ht="15" customHeight="1">
      <c r="A34" s="45">
        <v>15</v>
      </c>
      <c r="B34" s="2"/>
      <c r="C34" s="110" t="str">
        <f>IF(B34="","",VLOOKUP(B34,名簿!$A$19:$B$48,2,FALSE))</f>
        <v/>
      </c>
      <c r="D34" s="46" t="str">
        <f>IF(B34="","",VLOOKUP(B34,名簿!$A$19:$D$48,4,FALSE))</f>
        <v/>
      </c>
      <c r="E34" s="47" t="str">
        <f>IF(C34="","",VLOOKUP(B34,名簿!$A$19:$E$48,5,FALSE))</f>
        <v/>
      </c>
      <c r="G34" s="54">
        <v>8</v>
      </c>
      <c r="H34" s="8"/>
      <c r="I34" s="116" t="str">
        <f>IF(H34="","",VLOOKUP(H34,名簿!$A$19:$B$48,2,FALSE))</f>
        <v/>
      </c>
      <c r="J34" s="40" t="str">
        <f>IF(H34="","",VLOOKUP(H34,名簿!$A$19:$D$48,4,FALSE))</f>
        <v/>
      </c>
      <c r="K34" s="41" t="str">
        <f>IF(H34="","",VLOOKUP(H34,名簿!$A$19:$E$48,5,FALSE))</f>
        <v/>
      </c>
      <c r="L34" s="52" t="str">
        <f>IF(H34="","",VLOOKUP(H34,名簿!$A$19:$F$48,6,FALSE))</f>
        <v/>
      </c>
      <c r="M34" s="24">
        <v>16</v>
      </c>
      <c r="N34" s="24" t="str">
        <f t="shared" si="0"/>
        <v/>
      </c>
    </row>
    <row r="35" spans="1:17" ht="15" customHeight="1">
      <c r="A35" s="39">
        <v>16</v>
      </c>
      <c r="B35" s="3"/>
      <c r="C35" s="108" t="str">
        <f>IF(B35="","",VLOOKUP(B35,名簿!$A$19:$B$48,2,FALSE))</f>
        <v/>
      </c>
      <c r="D35" s="40" t="str">
        <f>IF(B35="","",VLOOKUP(B35,名簿!$A$19:$D$48,4,FALSE))</f>
        <v/>
      </c>
      <c r="E35" s="41" t="str">
        <f>IF(C35="","",VLOOKUP(B35,名簿!$A$19:$E$48,5,FALSE))</f>
        <v/>
      </c>
      <c r="G35" s="53"/>
      <c r="H35" s="6"/>
      <c r="I35" s="114" t="str">
        <f>IF(H35="","",VLOOKUP(H35,名簿!$A$19:$B$48,2,FALSE))</f>
        <v/>
      </c>
      <c r="J35" s="46" t="str">
        <f>IF(H35="","",VLOOKUP(H35,名簿!$A$19:$D$48,4,FALSE))</f>
        <v/>
      </c>
      <c r="K35" s="47" t="str">
        <f>IF(H35="","",VLOOKUP(H35,名簿!$A$19:$E$48,5,FALSE))</f>
        <v/>
      </c>
      <c r="L35" s="52" t="str">
        <f>IF(H35="","",VLOOKUP(H35,名簿!$A$19:$F$48,6,FALSE))</f>
        <v/>
      </c>
      <c r="M35" s="24">
        <v>17</v>
      </c>
      <c r="N35" s="24" t="str">
        <f t="shared" si="0"/>
        <v/>
      </c>
    </row>
    <row r="36" spans="1:17" ht="15" customHeight="1">
      <c r="A36" s="42">
        <v>17</v>
      </c>
      <c r="B36" s="4"/>
      <c r="C36" s="109" t="str">
        <f>IF(B36="","",VLOOKUP(B36,名簿!$A$19:$B$48,2,FALSE))</f>
        <v/>
      </c>
      <c r="D36" s="43" t="str">
        <f>IF(B36="","",VLOOKUP(B36,名簿!$A$19:$D$48,4,FALSE))</f>
        <v/>
      </c>
      <c r="E36" s="44" t="str">
        <f>IF(C36="","",VLOOKUP(B36,名簿!$A$19:$E$48,5,FALSE))</f>
        <v/>
      </c>
      <c r="G36" s="54">
        <v>9</v>
      </c>
      <c r="H36" s="8"/>
      <c r="I36" s="115" t="str">
        <f>IF(H36="","",VLOOKUP(H36,名簿!$A$19:$B$48,2,FALSE))</f>
        <v/>
      </c>
      <c r="J36" s="40" t="str">
        <f>IF(H36="","",VLOOKUP(H36,名簿!$A$19:$D$48,4,FALSE))</f>
        <v/>
      </c>
      <c r="K36" s="41" t="str">
        <f>IF(H36="","",VLOOKUP(H36,名簿!$A$19:$E$48,5,FALSE))</f>
        <v/>
      </c>
      <c r="L36" s="52" t="str">
        <f>IF(H36="","",VLOOKUP(H36,名簿!$A$19:$F$48,6,FALSE))</f>
        <v/>
      </c>
      <c r="M36" s="24">
        <v>18</v>
      </c>
      <c r="N36" s="24" t="str">
        <f t="shared" si="0"/>
        <v/>
      </c>
    </row>
    <row r="37" spans="1:17" ht="15" customHeight="1">
      <c r="A37" s="42">
        <v>18</v>
      </c>
      <c r="B37" s="4"/>
      <c r="C37" s="109" t="str">
        <f>IF(B37="","",VLOOKUP(B37,名簿!$A$19:$B$48,2,FALSE))</f>
        <v/>
      </c>
      <c r="D37" s="43" t="str">
        <f>IF(B37="","",VLOOKUP(B37,名簿!$A$19:$D$48,4,FALSE))</f>
        <v/>
      </c>
      <c r="E37" s="44" t="str">
        <f>IF(C37="","",VLOOKUP(B37,名簿!$A$19:$E$48,5,FALSE))</f>
        <v/>
      </c>
      <c r="G37" s="53"/>
      <c r="H37" s="6"/>
      <c r="I37" s="114" t="str">
        <f>IF(H37="","",VLOOKUP(H37,名簿!$A$19:$B$48,2,FALSE))</f>
        <v/>
      </c>
      <c r="J37" s="46" t="str">
        <f>IF(H37="","",VLOOKUP(H37,名簿!$A$19:$D$48,4,FALSE))</f>
        <v/>
      </c>
      <c r="K37" s="47" t="str">
        <f>IF(H37="","",VLOOKUP(H37,名簿!$A$19:$E$48,5,FALSE))</f>
        <v/>
      </c>
      <c r="L37" s="52" t="str">
        <f>IF(H37="","",VLOOKUP(H37,名簿!$A$19:$F$48,6,FALSE))</f>
        <v/>
      </c>
      <c r="M37" s="24">
        <v>19</v>
      </c>
      <c r="N37" s="24" t="str">
        <f t="shared" si="0"/>
        <v/>
      </c>
    </row>
    <row r="38" spans="1:17" ht="15" customHeight="1">
      <c r="A38" s="42">
        <v>19</v>
      </c>
      <c r="B38" s="4"/>
      <c r="C38" s="109" t="str">
        <f>IF(B38="","",VLOOKUP(B38,名簿!$A$19:$B$48,2,FALSE))</f>
        <v/>
      </c>
      <c r="D38" s="43" t="str">
        <f>IF(B38="","",VLOOKUP(B38,名簿!$A$19:$D$48,4,FALSE))</f>
        <v/>
      </c>
      <c r="E38" s="44" t="str">
        <f>IF(C38="","",VLOOKUP(B38,名簿!$A$19:$E$48,5,FALSE))</f>
        <v/>
      </c>
      <c r="G38" s="54">
        <v>10</v>
      </c>
      <c r="H38" s="8"/>
      <c r="I38" s="115" t="str">
        <f>IF(H38="","",VLOOKUP(H38,名簿!$A$19:$B$48,2,FALSE))</f>
        <v/>
      </c>
      <c r="J38" s="40" t="str">
        <f>IF(H38="","",VLOOKUP(H38,名簿!$A$19:$D$48,4,FALSE))</f>
        <v/>
      </c>
      <c r="K38" s="41" t="str">
        <f>IF(H38="","",VLOOKUP(H38,名簿!$A$19:$E$48,5,FALSE))</f>
        <v/>
      </c>
      <c r="L38" s="52" t="str">
        <f>IF(H38="","",VLOOKUP(H38,名簿!$A$19:$F$48,6,FALSE))</f>
        <v/>
      </c>
      <c r="M38" s="24">
        <v>20</v>
      </c>
      <c r="N38" s="24" t="str">
        <f t="shared" si="0"/>
        <v/>
      </c>
    </row>
    <row r="39" spans="1:17" ht="15" customHeight="1">
      <c r="A39" s="45">
        <v>20</v>
      </c>
      <c r="B39" s="2"/>
      <c r="C39" s="110" t="str">
        <f>IF(B39="","",VLOOKUP(B39,名簿!$A$19:$B$48,2,FALSE))</f>
        <v/>
      </c>
      <c r="D39" s="46" t="str">
        <f>IF(B39="","",VLOOKUP(B39,名簿!$A$19:$D$48,4,FALSE))</f>
        <v/>
      </c>
      <c r="E39" s="47" t="str">
        <f>IF(C39="","",VLOOKUP(B39,名簿!$A$19:$E$48,5,FALSE))</f>
        <v/>
      </c>
      <c r="G39" s="53"/>
      <c r="H39" s="6"/>
      <c r="I39" s="114" t="str">
        <f>IF(H39="","",VLOOKUP(H39,名簿!$A$19:$B$48,2,FALSE))</f>
        <v/>
      </c>
      <c r="J39" s="46" t="str">
        <f>IF(H39="","",VLOOKUP(H39,名簿!$A$19:$D$48,4,FALSE))</f>
        <v/>
      </c>
      <c r="K39" s="47" t="str">
        <f>IF(H39="","",VLOOKUP(H39,名簿!$A$19:$E$48,5,FALSE))</f>
        <v/>
      </c>
      <c r="L39" s="52" t="str">
        <f>IF(H39="","",VLOOKUP(H39,名簿!$A$19:$F$48,6,FALSE))</f>
        <v/>
      </c>
      <c r="M39" s="24">
        <v>21</v>
      </c>
      <c r="N39" s="24" t="str">
        <f t="shared" si="0"/>
        <v/>
      </c>
    </row>
    <row r="40" spans="1:17" ht="15" customHeight="1">
      <c r="A40" s="39">
        <v>21</v>
      </c>
      <c r="B40" s="3"/>
      <c r="C40" s="108" t="str">
        <f>IF(B40="","",VLOOKUP(B40,名簿!$A$19:$B$48,2,FALSE))</f>
        <v/>
      </c>
      <c r="D40" s="40" t="str">
        <f>IF(B40="","",VLOOKUP(B40,名簿!$A$19:$D$48,4,FALSE))</f>
        <v/>
      </c>
      <c r="E40" s="41" t="str">
        <f>IF(C40="","",VLOOKUP(B40,名簿!$A$19:$E$48,5,FALSE))</f>
        <v/>
      </c>
      <c r="G40" s="54">
        <v>11</v>
      </c>
      <c r="H40" s="8"/>
      <c r="I40" s="115" t="str">
        <f>IF(H40="","",VLOOKUP(H40,名簿!$A$19:$B$48,2,FALSE))</f>
        <v/>
      </c>
      <c r="J40" s="40" t="str">
        <f>IF(H40="","",VLOOKUP(H40,名簿!$A$19:$D$48,4,FALSE))</f>
        <v/>
      </c>
      <c r="K40" s="41" t="str">
        <f>IF(H40="","",VLOOKUP(H40,名簿!$A$19:$E$48,5,FALSE))</f>
        <v/>
      </c>
      <c r="L40" s="52" t="str">
        <f>IF(H40="","",VLOOKUP(H40,名簿!$A$19:$F$48,6,FALSE))</f>
        <v/>
      </c>
      <c r="M40" s="24">
        <v>22</v>
      </c>
      <c r="N40" s="24" t="str">
        <f t="shared" si="0"/>
        <v/>
      </c>
    </row>
    <row r="41" spans="1:17" ht="15" customHeight="1">
      <c r="A41" s="42">
        <v>22</v>
      </c>
      <c r="B41" s="4"/>
      <c r="C41" s="109" t="str">
        <f>IF(B41="","",VLOOKUP(B41,名簿!$A$19:$B$48,2,FALSE))</f>
        <v/>
      </c>
      <c r="D41" s="43" t="str">
        <f>IF(B41="","",VLOOKUP(B41,名簿!$A$19:$D$48,4,FALSE))</f>
        <v/>
      </c>
      <c r="E41" s="44" t="str">
        <f>IF(C41="","",VLOOKUP(B41,名簿!$A$19:$E$48,5,FALSE))</f>
        <v/>
      </c>
      <c r="G41" s="53"/>
      <c r="H41" s="6"/>
      <c r="I41" s="114" t="str">
        <f>IF(H41="","",VLOOKUP(H41,名簿!$A$19:$B$48,2,FALSE))</f>
        <v/>
      </c>
      <c r="J41" s="46" t="str">
        <f>IF(H41="","",VLOOKUP(H41,名簿!$A$19:$D$48,4,FALSE))</f>
        <v/>
      </c>
      <c r="K41" s="47" t="str">
        <f>IF(H41="","",VLOOKUP(H41,名簿!$A$19:$E$48,5,FALSE))</f>
        <v/>
      </c>
      <c r="L41" s="52" t="str">
        <f>IF(H41="","",VLOOKUP(H41,名簿!$A$19:$F$48,6,FALSE))</f>
        <v/>
      </c>
      <c r="M41" s="24">
        <v>23</v>
      </c>
      <c r="N41" s="24" t="str">
        <f t="shared" si="0"/>
        <v/>
      </c>
    </row>
    <row r="42" spans="1:17" ht="15" customHeight="1">
      <c r="A42" s="42">
        <v>23</v>
      </c>
      <c r="B42" s="4"/>
      <c r="C42" s="109" t="str">
        <f>IF(B42="","",VLOOKUP(B42,名簿!$A$19:$B$48,2,FALSE))</f>
        <v/>
      </c>
      <c r="D42" s="43" t="str">
        <f>IF(B42="","",VLOOKUP(B42,名簿!$A$19:$D$48,4,FALSE))</f>
        <v/>
      </c>
      <c r="E42" s="44" t="str">
        <f>IF(C42="","",VLOOKUP(B42,名簿!$A$19:$E$48,5,FALSE))</f>
        <v/>
      </c>
      <c r="G42" s="54">
        <v>12</v>
      </c>
      <c r="H42" s="8"/>
      <c r="I42" s="115" t="str">
        <f>IF(H42="","",VLOOKUP(H42,名簿!$A$19:$B$48,2,FALSE))</f>
        <v/>
      </c>
      <c r="J42" s="40" t="str">
        <f>IF(H42="","",VLOOKUP(H42,名簿!$A$19:$D$48,4,FALSE))</f>
        <v/>
      </c>
      <c r="K42" s="41" t="str">
        <f>IF(H42="","",VLOOKUP(H42,名簿!$A$19:$E$48,5,FALSE))</f>
        <v/>
      </c>
      <c r="L42" s="52" t="str">
        <f>IF(H42="","",VLOOKUP(H42,名簿!$A$19:$F$48,6,FALSE))</f>
        <v/>
      </c>
      <c r="M42" s="24">
        <v>24</v>
      </c>
      <c r="N42" s="24" t="str">
        <f t="shared" si="0"/>
        <v/>
      </c>
    </row>
    <row r="43" spans="1:17" ht="15" customHeight="1">
      <c r="A43" s="42">
        <v>24</v>
      </c>
      <c r="B43" s="4"/>
      <c r="C43" s="111" t="str">
        <f>IF(B43="","",VLOOKUP(B43,名簿!$A$19:$B$48,2,FALSE))</f>
        <v/>
      </c>
      <c r="D43" s="43" t="str">
        <f>IF(B43="","",VLOOKUP(B43,名簿!$A$19:$D$48,4,FALSE))</f>
        <v/>
      </c>
      <c r="E43" s="44" t="str">
        <f>IF(C43="","",VLOOKUP(B43,名簿!$A$19:$E$48,5,FALSE))</f>
        <v/>
      </c>
      <c r="G43" s="53"/>
      <c r="H43" s="6"/>
      <c r="I43" s="114" t="str">
        <f>IF(H43="","",VLOOKUP(H43,名簿!$A$19:$B$48,2,FALSE))</f>
        <v/>
      </c>
      <c r="J43" s="46" t="str">
        <f>IF(H43="","",VLOOKUP(H43,名簿!$A$19:$D$48,4,FALSE))</f>
        <v/>
      </c>
      <c r="K43" s="47" t="str">
        <f>IF(H43="","",VLOOKUP(H43,名簿!$A$19:$E$48,5,FALSE))</f>
        <v/>
      </c>
      <c r="L43" s="52" t="str">
        <f>IF(H43="","",VLOOKUP(H43,名簿!$A$19:$F$48,6,FALSE))</f>
        <v/>
      </c>
      <c r="M43" s="24">
        <v>25</v>
      </c>
      <c r="N43" s="24" t="str">
        <f t="shared" si="0"/>
        <v/>
      </c>
    </row>
    <row r="44" spans="1:17" ht="15" customHeight="1">
      <c r="A44" s="45">
        <v>25</v>
      </c>
      <c r="B44" s="2"/>
      <c r="C44" s="110" t="str">
        <f>IF(B44="","",VLOOKUP(B44,名簿!$A$19:$B$48,2,FALSE))</f>
        <v/>
      </c>
      <c r="D44" s="46" t="str">
        <f>IF(B44="","",VLOOKUP(B44,名簿!$A$19:$D$48,4,FALSE))</f>
        <v/>
      </c>
      <c r="E44" s="47" t="str">
        <f>IF(C44="","",VLOOKUP(B44,名簿!$A$19:$E$48,5,FALSE))</f>
        <v/>
      </c>
      <c r="G44" s="54">
        <v>13</v>
      </c>
      <c r="H44" s="8"/>
      <c r="I44" s="115" t="str">
        <f>IF(H44="","",VLOOKUP(H44,名簿!$A$19:$B$48,2,FALSE))</f>
        <v/>
      </c>
      <c r="J44" s="40" t="str">
        <f>IF(H44="","",VLOOKUP(H44,名簿!$A$19:$D$48,4,FALSE))</f>
        <v/>
      </c>
      <c r="K44" s="41" t="str">
        <f>IF(H44="","",VLOOKUP(H44,名簿!$A$19:$E$48,5,FALSE))</f>
        <v/>
      </c>
      <c r="L44" s="52" t="str">
        <f>IF(H44="","",VLOOKUP(H44,名簿!$A$19:$F$48,6,FALSE))</f>
        <v/>
      </c>
      <c r="M44" s="24">
        <v>26</v>
      </c>
      <c r="N44" s="24" t="str">
        <f t="shared" si="0"/>
        <v/>
      </c>
    </row>
    <row r="45" spans="1:17" ht="15" customHeight="1">
      <c r="A45" s="39">
        <v>26</v>
      </c>
      <c r="B45" s="3"/>
      <c r="C45" s="112" t="str">
        <f>IF(B45="","",VLOOKUP(B45,名簿!$A$19:$B$48,2,FALSE))</f>
        <v/>
      </c>
      <c r="D45" s="40" t="str">
        <f>IF(B45="","",VLOOKUP(B45,名簿!$A$19:$D$48,4,FALSE))</f>
        <v/>
      </c>
      <c r="E45" s="41" t="str">
        <f>IF(C45="","",VLOOKUP(B45,名簿!$A$19:$E$48,5,FALSE))</f>
        <v/>
      </c>
      <c r="G45" s="53"/>
      <c r="H45" s="6"/>
      <c r="I45" s="114" t="str">
        <f>IF(H45="","",VLOOKUP(H45,名簿!$A$19:$B$48,2,FALSE))</f>
        <v/>
      </c>
      <c r="J45" s="46" t="str">
        <f>IF(H45="","",VLOOKUP(H45,名簿!$A$19:$D$48,4,FALSE))</f>
        <v/>
      </c>
      <c r="K45" s="47" t="str">
        <f>IF(H45="","",VLOOKUP(H45,名簿!$A$19:$E$48,5,FALSE))</f>
        <v/>
      </c>
      <c r="L45" s="52" t="str">
        <f>IF(H45="","",VLOOKUP(H45,名簿!$A$19:$F$48,6,FALSE))</f>
        <v/>
      </c>
      <c r="M45" s="24">
        <v>27</v>
      </c>
      <c r="N45" s="24" t="str">
        <f t="shared" si="0"/>
        <v/>
      </c>
    </row>
    <row r="46" spans="1:17" ht="15" customHeight="1">
      <c r="A46" s="42">
        <v>27</v>
      </c>
      <c r="B46" s="4"/>
      <c r="C46" s="111" t="str">
        <f>IF(B46="","",VLOOKUP(B46,名簿!$A$19:$B$48,2,FALSE))</f>
        <v/>
      </c>
      <c r="D46" s="43" t="str">
        <f>IF(B46="","",VLOOKUP(B46,名簿!$A$19:$D$48,4,FALSE))</f>
        <v/>
      </c>
      <c r="E46" s="44" t="str">
        <f>IF(C46="","",VLOOKUP(B46,名簿!$A$19:$E$48,5,FALSE))</f>
        <v/>
      </c>
      <c r="G46" s="54">
        <v>14</v>
      </c>
      <c r="H46" s="8"/>
      <c r="I46" s="115" t="str">
        <f>IF(H46="","",VLOOKUP(H46,名簿!$A$19:$B$48,2,FALSE))</f>
        <v/>
      </c>
      <c r="J46" s="40" t="str">
        <f>IF(H46="","",VLOOKUP(H46,名簿!$A$19:$D$48,4,FALSE))</f>
        <v/>
      </c>
      <c r="K46" s="41" t="str">
        <f>IF(H46="","",VLOOKUP(H46,名簿!$A$19:$E$48,5,FALSE))</f>
        <v/>
      </c>
      <c r="L46" s="52" t="str">
        <f>IF(H46="","",VLOOKUP(H46,名簿!$A$19:$F$48,6,FALSE))</f>
        <v/>
      </c>
      <c r="M46" s="24">
        <v>28</v>
      </c>
      <c r="N46" s="24" t="str">
        <f t="shared" si="0"/>
        <v/>
      </c>
    </row>
    <row r="47" spans="1:17" ht="15" customHeight="1">
      <c r="A47" s="42">
        <v>28</v>
      </c>
      <c r="B47" s="4"/>
      <c r="C47" s="111" t="str">
        <f>IF(B47="","",VLOOKUP(B47,名簿!$A$19:$B$48,2,FALSE))</f>
        <v/>
      </c>
      <c r="D47" s="43" t="str">
        <f>IF(B47="","",VLOOKUP(B47,名簿!$A$19:$D$48,4,FALSE))</f>
        <v/>
      </c>
      <c r="E47" s="44" t="str">
        <f>IF(C47="","",VLOOKUP(B47,名簿!$A$19:$E$48,5,FALSE))</f>
        <v/>
      </c>
      <c r="G47" s="53"/>
      <c r="H47" s="6"/>
      <c r="I47" s="114" t="str">
        <f>IF(H47="","",VLOOKUP(H47,名簿!$A$19:$B$48,2,FALSE))</f>
        <v/>
      </c>
      <c r="J47" s="46" t="str">
        <f>IF(H47="","",VLOOKUP(H47,名簿!$A$19:$D$48,4,FALSE))</f>
        <v/>
      </c>
      <c r="K47" s="47" t="str">
        <f>IF(H47="","",VLOOKUP(H47,名簿!$A$19:$E$48,5,FALSE))</f>
        <v/>
      </c>
      <c r="L47" s="52" t="str">
        <f>IF(H47="","",VLOOKUP(H47,名簿!$A$19:$F$48,6,FALSE))</f>
        <v/>
      </c>
      <c r="M47" s="24">
        <v>29</v>
      </c>
      <c r="N47" s="24" t="str">
        <f t="shared" si="0"/>
        <v/>
      </c>
    </row>
    <row r="48" spans="1:17" ht="15" customHeight="1">
      <c r="A48" s="42">
        <v>29</v>
      </c>
      <c r="B48" s="4"/>
      <c r="C48" s="111" t="str">
        <f>IF(B48="","",VLOOKUP(B48,名簿!$A$19:$B$48,2,FALSE))</f>
        <v/>
      </c>
      <c r="D48" s="43" t="str">
        <f>IF(B48="","",VLOOKUP(B48,名簿!$A$19:$D$48,4,FALSE))</f>
        <v/>
      </c>
      <c r="E48" s="44" t="str">
        <f>IF(C48="","",VLOOKUP(B48,名簿!$A$19:$E$48,5,FALSE))</f>
        <v/>
      </c>
      <c r="G48" s="54">
        <v>15</v>
      </c>
      <c r="H48" s="8"/>
      <c r="I48" s="115" t="str">
        <f>IF(H48="","",VLOOKUP(H48,名簿!$A$19:$B$48,2,FALSE))</f>
        <v/>
      </c>
      <c r="J48" s="40" t="str">
        <f>IF(H48="","",VLOOKUP(H48,名簿!$A$19:$D$48,4,FALSE))</f>
        <v/>
      </c>
      <c r="K48" s="41" t="str">
        <f>IF(H48="","",VLOOKUP(H48,名簿!$A$19:$E$48,5,FALSE))</f>
        <v/>
      </c>
      <c r="L48" s="52" t="str">
        <f>IF(H48="","",VLOOKUP(H48,名簿!$A$19:$F$48,6,FALSE))</f>
        <v/>
      </c>
      <c r="M48" s="24">
        <v>30</v>
      </c>
      <c r="N48" s="24" t="str">
        <f t="shared" si="0"/>
        <v/>
      </c>
    </row>
    <row r="49" spans="1:12" ht="15" customHeight="1">
      <c r="A49" s="45">
        <v>30</v>
      </c>
      <c r="B49" s="2"/>
      <c r="C49" s="110" t="str">
        <f>IF(B49="","",VLOOKUP(B49,名簿!$A$19:$B$48,2,FALSE))</f>
        <v/>
      </c>
      <c r="D49" s="46" t="str">
        <f>IF(B49="","",VLOOKUP(B49,名簿!$A$19:$D$48,4,FALSE))</f>
        <v/>
      </c>
      <c r="E49" s="47" t="str">
        <f>IF(C49="","",VLOOKUP(B49,名簿!$A$19:$E$48,5,FALSE))</f>
        <v/>
      </c>
      <c r="G49" s="53"/>
      <c r="H49" s="6"/>
      <c r="I49" s="114" t="str">
        <f>IF(H49="","",VLOOKUP(H49,名簿!$A$19:$B$48,2,FALSE))</f>
        <v/>
      </c>
      <c r="J49" s="46" t="str">
        <f>IF(H49="","",VLOOKUP(H49,名簿!$A$19:$D$48,4,FALSE))</f>
        <v/>
      </c>
      <c r="K49" s="47" t="str">
        <f>IF(H49="","",VLOOKUP(H49,名簿!$A$19:$E$48,5,FALSE))</f>
        <v/>
      </c>
      <c r="L49" s="52" t="str">
        <f>IF(H49="","",VLOOKUP(H49,名簿!$A$19:$F$48,6,FALSE))</f>
        <v/>
      </c>
    </row>
  </sheetData>
  <sheetProtection algorithmName="SHA-512" hashValue="OxgKwszXtaVOJUfHKuqF9xAPj33Bi7QYnHEDhqpZ6WgOHirxxkcAHG5L7JVQRjoXtAmJtxaRTIIPs4hjqdU1Mg==" saltValue="wtkTE0XY/EKXROssg5Vifw==" spinCount="100000" sheet="1" objects="1" scenarios="1" selectLockedCells="1"/>
  <mergeCells count="2">
    <mergeCell ref="H3:I3"/>
    <mergeCell ref="I7:I8"/>
  </mergeCells>
  <phoneticPr fontId="2"/>
  <conditionalFormatting sqref="H5 B5 B9:B15">
    <cfRule type="cellIs" dxfId="20" priority="3" operator="equal">
      <formula>0</formula>
    </cfRule>
  </conditionalFormatting>
  <conditionalFormatting sqref="B20:B49">
    <cfRule type="cellIs" dxfId="19" priority="2" operator="equal">
      <formula>0</formula>
    </cfRule>
  </conditionalFormatting>
  <conditionalFormatting sqref="H20:H49">
    <cfRule type="cellIs" dxfId="18" priority="1" operator="equal">
      <formula>0</formula>
    </cfRule>
  </conditionalFormatting>
  <pageMargins left="0.7" right="0.7" top="0.75" bottom="0.75" header="0.3" footer="0.3"/>
  <pageSetup paperSize="9" scale="9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2"/>
  <sheetViews>
    <sheetView view="pageBreakPreview" zoomScaleNormal="100" zoomScaleSheetLayoutView="100" workbookViewId="0">
      <selection activeCell="B7" sqref="B7"/>
    </sheetView>
  </sheetViews>
  <sheetFormatPr defaultColWidth="9" defaultRowHeight="13.5"/>
  <cols>
    <col min="1" max="1" width="8.125" style="24" customWidth="1"/>
    <col min="2" max="2" width="4.625" style="24" customWidth="1"/>
    <col min="3" max="3" width="16.625" style="24" customWidth="1"/>
    <col min="4" max="4" width="5.875" style="24" bestFit="1" customWidth="1"/>
    <col min="5" max="5" width="5.25" style="24" customWidth="1"/>
    <col min="6" max="6" width="8.125" style="24" customWidth="1"/>
    <col min="7" max="7" width="4.625" style="24" customWidth="1"/>
    <col min="8" max="8" width="16.625" style="24" customWidth="1"/>
    <col min="9" max="9" width="5.25" style="24" bestFit="1" customWidth="1"/>
    <col min="10" max="10" width="3" style="24" customWidth="1"/>
    <col min="11" max="16384" width="9" style="24"/>
  </cols>
  <sheetData>
    <row r="1" spans="1:14" ht="17.25">
      <c r="A1" s="137" t="s">
        <v>69</v>
      </c>
      <c r="B1" s="137"/>
      <c r="C1" s="137"/>
      <c r="D1" s="137"/>
      <c r="E1" s="137"/>
      <c r="F1" s="137"/>
      <c r="G1" s="137"/>
      <c r="H1" s="137"/>
      <c r="I1" s="56"/>
    </row>
    <row r="2" spans="1:14" ht="17.25">
      <c r="A2" s="137" t="s">
        <v>70</v>
      </c>
      <c r="B2" s="137"/>
      <c r="C2" s="137"/>
      <c r="D2" s="137"/>
      <c r="E2" s="137"/>
      <c r="F2" s="137"/>
      <c r="G2" s="137"/>
      <c r="H2" s="137"/>
      <c r="I2" s="56"/>
    </row>
    <row r="4" spans="1:14" ht="24">
      <c r="A4" s="57" t="s">
        <v>85</v>
      </c>
      <c r="B4" s="138">
        <f>名簿!B3</f>
        <v>0</v>
      </c>
      <c r="C4" s="139"/>
      <c r="D4" s="139"/>
      <c r="E4" s="140"/>
      <c r="H4" s="28">
        <f>名簿!E3</f>
        <v>0</v>
      </c>
      <c r="I4" s="28"/>
    </row>
    <row r="6" spans="1:14">
      <c r="A6" s="58"/>
      <c r="B6" s="58" t="s">
        <v>38</v>
      </c>
      <c r="C6" s="59" t="s">
        <v>1</v>
      </c>
      <c r="D6" s="60"/>
      <c r="E6" s="61"/>
    </row>
    <row r="7" spans="1:14">
      <c r="A7" s="58" t="s">
        <v>12</v>
      </c>
      <c r="B7" s="1"/>
      <c r="C7" s="62" t="str">
        <f>IF(B7="","",VLOOKUP(B7,名簿!$A$10:$B$14,2,FALSE))</f>
        <v/>
      </c>
      <c r="D7" s="63"/>
      <c r="E7" s="61"/>
    </row>
    <row r="8" spans="1:14">
      <c r="A8" s="58" t="s">
        <v>72</v>
      </c>
      <c r="B8" s="1"/>
      <c r="C8" s="62" t="str">
        <f>IF(B8="","",VLOOKUP(B8,名簿!$A$10:$B$14,2,FALSE))</f>
        <v/>
      </c>
      <c r="D8" s="120" t="s">
        <v>103</v>
      </c>
      <c r="E8" s="61"/>
    </row>
    <row r="10" spans="1:14">
      <c r="A10" s="64" t="s">
        <v>71</v>
      </c>
      <c r="B10" s="58" t="s">
        <v>73</v>
      </c>
      <c r="C10" s="141" t="str">
        <f>IF(A11="","",VLOOKUP($A$11,名簿!$A$10:$F$14,4))</f>
        <v/>
      </c>
      <c r="D10" s="142"/>
      <c r="E10" s="142"/>
      <c r="F10" s="143"/>
    </row>
    <row r="11" spans="1:14">
      <c r="A11" s="1"/>
      <c r="B11" s="58" t="s">
        <v>75</v>
      </c>
      <c r="C11" s="141" t="str">
        <f>IF(A11="","",VLOOKUP($A$11,名簿!$A$10:$F$14,6))</f>
        <v/>
      </c>
      <c r="D11" s="142"/>
      <c r="E11" s="142"/>
      <c r="F11" s="143"/>
    </row>
    <row r="12" spans="1:14">
      <c r="K12" s="24">
        <f>B4</f>
        <v>0</v>
      </c>
      <c r="N12" s="24">
        <f>H4</f>
        <v>0</v>
      </c>
    </row>
    <row r="13" spans="1:14">
      <c r="A13" s="58" t="s">
        <v>74</v>
      </c>
      <c r="B13" s="58" t="s">
        <v>38</v>
      </c>
      <c r="C13" s="58" t="s">
        <v>1</v>
      </c>
      <c r="D13" s="65" t="s">
        <v>100</v>
      </c>
      <c r="F13" s="58" t="s">
        <v>74</v>
      </c>
      <c r="G13" s="58" t="s">
        <v>38</v>
      </c>
      <c r="H13" s="58" t="s">
        <v>1</v>
      </c>
      <c r="I13" s="65" t="s">
        <v>100</v>
      </c>
      <c r="K13" s="24">
        <v>1</v>
      </c>
      <c r="L13" s="24" t="str">
        <f t="shared" ref="L13:L27" si="0">C14</f>
        <v/>
      </c>
    </row>
    <row r="14" spans="1:14">
      <c r="A14" s="58">
        <v>1</v>
      </c>
      <c r="B14" s="1"/>
      <c r="C14" s="62" t="str">
        <f>IF(B14="","",VLOOKUP(B14,名簿!$A$19:$C$48,2,FALSE))</f>
        <v/>
      </c>
      <c r="D14" s="66" t="str">
        <f>IF(C14="","",VLOOKUP(B14,名簿!$A$19:$E$48,5,FALSE))</f>
        <v/>
      </c>
      <c r="F14" s="58">
        <v>16</v>
      </c>
      <c r="G14" s="1"/>
      <c r="H14" s="62" t="str">
        <f>IF(G14="","",VLOOKUP(G14,名簿!$A$19:$C$48,2,FALSE))</f>
        <v/>
      </c>
      <c r="I14" s="66" t="str">
        <f>IF(H14="","",VLOOKUP(G14,名簿!$A$19:$E$48,5,FALSE))</f>
        <v/>
      </c>
      <c r="K14" s="24">
        <v>2</v>
      </c>
      <c r="L14" s="24" t="str">
        <f t="shared" si="0"/>
        <v/>
      </c>
    </row>
    <row r="15" spans="1:14">
      <c r="A15" s="58">
        <v>2</v>
      </c>
      <c r="B15" s="1"/>
      <c r="C15" s="62" t="str">
        <f>IF(B15="","",VLOOKUP(B15,名簿!$A$19:$C$48,2,FALSE))</f>
        <v/>
      </c>
      <c r="D15" s="66" t="str">
        <f>IF(C15="","",VLOOKUP(B15,名簿!$A$19:$E$48,5,FALSE))</f>
        <v/>
      </c>
      <c r="F15" s="58">
        <v>17</v>
      </c>
      <c r="G15" s="1"/>
      <c r="H15" s="62" t="str">
        <f>IF(G15="","",VLOOKUP(G15,名簿!$A$19:$C$48,2,FALSE))</f>
        <v/>
      </c>
      <c r="I15" s="66" t="str">
        <f>IF(H15="","",VLOOKUP(G15,名簿!$A$19:$E$48,5,FALSE))</f>
        <v/>
      </c>
      <c r="K15" s="24">
        <v>3</v>
      </c>
      <c r="L15" s="24" t="str">
        <f t="shared" si="0"/>
        <v/>
      </c>
    </row>
    <row r="16" spans="1:14">
      <c r="A16" s="58">
        <v>3</v>
      </c>
      <c r="B16" s="1"/>
      <c r="C16" s="62" t="str">
        <f>IF(B16="","",VLOOKUP(B16,名簿!$A$19:$C$48,2,FALSE))</f>
        <v/>
      </c>
      <c r="D16" s="66" t="str">
        <f>IF(C16="","",VLOOKUP(B16,名簿!$A$19:$E$48,5,FALSE))</f>
        <v/>
      </c>
      <c r="F16" s="58">
        <v>18</v>
      </c>
      <c r="G16" s="1"/>
      <c r="H16" s="62" t="str">
        <f>IF(G16="","",VLOOKUP(G16,名簿!$A$19:$C$48,2,FALSE))</f>
        <v/>
      </c>
      <c r="I16" s="66" t="str">
        <f>IF(H16="","",VLOOKUP(G16,名簿!$A$19:$E$48,5,FALSE))</f>
        <v/>
      </c>
      <c r="K16" s="24">
        <v>4</v>
      </c>
      <c r="L16" s="24" t="str">
        <f t="shared" si="0"/>
        <v/>
      </c>
    </row>
    <row r="17" spans="1:12">
      <c r="A17" s="58">
        <v>4</v>
      </c>
      <c r="B17" s="1"/>
      <c r="C17" s="62" t="str">
        <f>IF(B17="","",VLOOKUP(B17,名簿!$A$19:$C$48,2,FALSE))</f>
        <v/>
      </c>
      <c r="D17" s="66" t="str">
        <f>IF(C17="","",VLOOKUP(B17,名簿!$A$19:$E$48,5,FALSE))</f>
        <v/>
      </c>
      <c r="F17" s="58">
        <v>19</v>
      </c>
      <c r="G17" s="1"/>
      <c r="H17" s="62" t="str">
        <f>IF(G17="","",VLOOKUP(G17,名簿!$A$19:$C$48,2,FALSE))</f>
        <v/>
      </c>
      <c r="I17" s="66" t="str">
        <f>IF(H17="","",VLOOKUP(G17,名簿!$A$19:$E$48,5,FALSE))</f>
        <v/>
      </c>
      <c r="K17" s="24">
        <v>5</v>
      </c>
      <c r="L17" s="24" t="str">
        <f t="shared" si="0"/>
        <v/>
      </c>
    </row>
    <row r="18" spans="1:12">
      <c r="A18" s="58">
        <v>5</v>
      </c>
      <c r="B18" s="1"/>
      <c r="C18" s="62" t="str">
        <f>IF(B18="","",VLOOKUP(B18,名簿!$A$19:$C$48,2,FALSE))</f>
        <v/>
      </c>
      <c r="D18" s="66" t="str">
        <f>IF(C18="","",VLOOKUP(B18,名簿!$A$19:$E$48,5,FALSE))</f>
        <v/>
      </c>
      <c r="F18" s="58">
        <v>20</v>
      </c>
      <c r="G18" s="1"/>
      <c r="H18" s="62" t="str">
        <f>IF(G18="","",VLOOKUP(G18,名簿!$A$19:$C$48,2,FALSE))</f>
        <v/>
      </c>
      <c r="I18" s="66" t="str">
        <f>IF(H18="","",VLOOKUP(G18,名簿!$A$19:$E$48,5,FALSE))</f>
        <v/>
      </c>
      <c r="K18" s="24">
        <v>6</v>
      </c>
      <c r="L18" s="24" t="str">
        <f t="shared" si="0"/>
        <v/>
      </c>
    </row>
    <row r="19" spans="1:12">
      <c r="A19" s="58">
        <v>6</v>
      </c>
      <c r="B19" s="1"/>
      <c r="C19" s="62" t="str">
        <f>IF(B19="","",VLOOKUP(B19,名簿!$A$19:$C$48,2,FALSE))</f>
        <v/>
      </c>
      <c r="D19" s="66" t="str">
        <f>IF(C19="","",VLOOKUP(B19,名簿!$A$19:$E$48,5,FALSE))</f>
        <v/>
      </c>
      <c r="F19" s="58">
        <v>21</v>
      </c>
      <c r="G19" s="1"/>
      <c r="H19" s="62" t="str">
        <f>IF(G19="","",VLOOKUP(G19,名簿!$A$19:$C$48,2,FALSE))</f>
        <v/>
      </c>
      <c r="I19" s="66" t="str">
        <f>IF(H19="","",VLOOKUP(G19,名簿!$A$19:$E$48,5,FALSE))</f>
        <v/>
      </c>
      <c r="K19" s="24">
        <v>7</v>
      </c>
      <c r="L19" s="24" t="str">
        <f t="shared" si="0"/>
        <v/>
      </c>
    </row>
    <row r="20" spans="1:12">
      <c r="A20" s="58">
        <v>7</v>
      </c>
      <c r="B20" s="1"/>
      <c r="C20" s="62" t="str">
        <f>IF(B20="","",VLOOKUP(B20,名簿!$A$19:$C$48,2,FALSE))</f>
        <v/>
      </c>
      <c r="D20" s="66" t="str">
        <f>IF(C20="","",VLOOKUP(B20,名簿!$A$19:$E$48,5,FALSE))</f>
        <v/>
      </c>
      <c r="F20" s="58">
        <v>22</v>
      </c>
      <c r="G20" s="1"/>
      <c r="H20" s="62" t="str">
        <f>IF(G20="","",VLOOKUP(G20,名簿!$A$19:$C$48,2,FALSE))</f>
        <v/>
      </c>
      <c r="I20" s="66" t="str">
        <f>IF(H20="","",VLOOKUP(G20,名簿!$A$19:$E$48,5,FALSE))</f>
        <v/>
      </c>
      <c r="K20" s="24">
        <v>8</v>
      </c>
      <c r="L20" s="24" t="str">
        <f t="shared" si="0"/>
        <v/>
      </c>
    </row>
    <row r="21" spans="1:12">
      <c r="A21" s="58">
        <v>8</v>
      </c>
      <c r="B21" s="1"/>
      <c r="C21" s="62" t="str">
        <f>IF(B21="","",VLOOKUP(B21,名簿!$A$19:$C$48,2,FALSE))</f>
        <v/>
      </c>
      <c r="D21" s="66" t="str">
        <f>IF(C21="","",VLOOKUP(B21,名簿!$A$19:$E$48,5,FALSE))</f>
        <v/>
      </c>
      <c r="F21" s="58">
        <v>23</v>
      </c>
      <c r="G21" s="1"/>
      <c r="H21" s="62" t="str">
        <f>IF(G21="","",VLOOKUP(G21,名簿!$A$19:$C$48,2,FALSE))</f>
        <v/>
      </c>
      <c r="I21" s="66" t="str">
        <f>IF(H21="","",VLOOKUP(G21,名簿!$A$19:$E$48,5,FALSE))</f>
        <v/>
      </c>
      <c r="K21" s="24">
        <v>9</v>
      </c>
      <c r="L21" s="24" t="str">
        <f t="shared" si="0"/>
        <v/>
      </c>
    </row>
    <row r="22" spans="1:12">
      <c r="A22" s="58">
        <v>9</v>
      </c>
      <c r="B22" s="1"/>
      <c r="C22" s="62" t="str">
        <f>IF(B22="","",VLOOKUP(B22,名簿!$A$19:$C$48,2,FALSE))</f>
        <v/>
      </c>
      <c r="D22" s="66" t="str">
        <f>IF(C22="","",VLOOKUP(B22,名簿!$A$19:$E$48,5,FALSE))</f>
        <v/>
      </c>
      <c r="F22" s="58">
        <v>24</v>
      </c>
      <c r="G22" s="1"/>
      <c r="H22" s="62" t="str">
        <f>IF(G22="","",VLOOKUP(G22,名簿!$A$19:$C$48,2,FALSE))</f>
        <v/>
      </c>
      <c r="I22" s="66" t="str">
        <f>IF(H22="","",VLOOKUP(G22,名簿!$A$19:$E$48,5,FALSE))</f>
        <v/>
      </c>
      <c r="K22" s="24">
        <v>10</v>
      </c>
      <c r="L22" s="24" t="str">
        <f t="shared" si="0"/>
        <v/>
      </c>
    </row>
    <row r="23" spans="1:12">
      <c r="A23" s="58">
        <v>10</v>
      </c>
      <c r="B23" s="1"/>
      <c r="C23" s="62" t="str">
        <f>IF(B23="","",VLOOKUP(B23,名簿!$A$19:$C$48,2,FALSE))</f>
        <v/>
      </c>
      <c r="D23" s="66" t="str">
        <f>IF(C23="","",VLOOKUP(B23,名簿!$A$19:$E$48,5,FALSE))</f>
        <v/>
      </c>
      <c r="F23" s="58">
        <v>25</v>
      </c>
      <c r="G23" s="1"/>
      <c r="H23" s="62" t="str">
        <f>IF(G23="","",VLOOKUP(G23,名簿!$A$19:$C$48,2,FALSE))</f>
        <v/>
      </c>
      <c r="I23" s="66" t="str">
        <f>IF(H23="","",VLOOKUP(G23,名簿!$A$19:$E$48,5,FALSE))</f>
        <v/>
      </c>
      <c r="K23" s="24">
        <v>11</v>
      </c>
      <c r="L23" s="24" t="str">
        <f t="shared" si="0"/>
        <v/>
      </c>
    </row>
    <row r="24" spans="1:12">
      <c r="A24" s="58">
        <v>11</v>
      </c>
      <c r="B24" s="1"/>
      <c r="C24" s="62" t="str">
        <f>IF(B24="","",VLOOKUP(B24,名簿!$A$19:$C$48,2,FALSE))</f>
        <v/>
      </c>
      <c r="D24" s="66" t="str">
        <f>IF(C24="","",VLOOKUP(B24,名簿!$A$19:$E$48,5,FALSE))</f>
        <v/>
      </c>
      <c r="F24" s="58">
        <v>26</v>
      </c>
      <c r="G24" s="1"/>
      <c r="H24" s="62" t="str">
        <f>IF(G24="","",VLOOKUP(G24,名簿!$A$19:$C$48,2,FALSE))</f>
        <v/>
      </c>
      <c r="I24" s="66" t="str">
        <f>IF(H24="","",VLOOKUP(G24,名簿!$A$19:$E$48,5,FALSE))</f>
        <v/>
      </c>
      <c r="K24" s="24">
        <v>12</v>
      </c>
      <c r="L24" s="24" t="str">
        <f t="shared" si="0"/>
        <v/>
      </c>
    </row>
    <row r="25" spans="1:12">
      <c r="A25" s="58">
        <v>12</v>
      </c>
      <c r="B25" s="1"/>
      <c r="C25" s="62" t="str">
        <f>IF(B25="","",VLOOKUP(B25,名簿!$A$19:$C$48,2,FALSE))</f>
        <v/>
      </c>
      <c r="D25" s="66" t="str">
        <f>IF(C25="","",VLOOKUP(B25,名簿!$A$19:$E$48,5,FALSE))</f>
        <v/>
      </c>
      <c r="F25" s="58">
        <v>27</v>
      </c>
      <c r="G25" s="1"/>
      <c r="H25" s="62" t="str">
        <f>IF(G25="","",VLOOKUP(G25,名簿!$A$19:$C$48,2,FALSE))</f>
        <v/>
      </c>
      <c r="I25" s="66" t="str">
        <f>IF(H25="","",VLOOKUP(G25,名簿!$A$19:$E$48,5,FALSE))</f>
        <v/>
      </c>
      <c r="K25" s="24">
        <v>13</v>
      </c>
      <c r="L25" s="24" t="str">
        <f t="shared" si="0"/>
        <v/>
      </c>
    </row>
    <row r="26" spans="1:12">
      <c r="A26" s="58">
        <v>13</v>
      </c>
      <c r="B26" s="1"/>
      <c r="C26" s="62" t="str">
        <f>IF(B26="","",VLOOKUP(B26,名簿!$A$19:$C$48,2,FALSE))</f>
        <v/>
      </c>
      <c r="D26" s="66" t="str">
        <f>IF(C26="","",VLOOKUP(B26,名簿!$A$19:$E$48,5,FALSE))</f>
        <v/>
      </c>
      <c r="F26" s="58">
        <v>28</v>
      </c>
      <c r="G26" s="1"/>
      <c r="H26" s="62" t="str">
        <f>IF(G26="","",VLOOKUP(G26,名簿!$A$19:$C$48,2,FALSE))</f>
        <v/>
      </c>
      <c r="I26" s="66" t="str">
        <f>IF(H26="","",VLOOKUP(G26,名簿!$A$19:$E$48,5,FALSE))</f>
        <v/>
      </c>
      <c r="K26" s="24">
        <v>14</v>
      </c>
      <c r="L26" s="24" t="str">
        <f t="shared" si="0"/>
        <v/>
      </c>
    </row>
    <row r="27" spans="1:12">
      <c r="A27" s="58">
        <v>14</v>
      </c>
      <c r="B27" s="1"/>
      <c r="C27" s="62" t="str">
        <f>IF(B27="","",VLOOKUP(B27,名簿!$A$19:$C$48,2,FALSE))</f>
        <v/>
      </c>
      <c r="D27" s="66" t="str">
        <f>IF(C27="","",VLOOKUP(B27,名簿!$A$19:$E$48,5,FALSE))</f>
        <v/>
      </c>
      <c r="F27" s="58">
        <v>29</v>
      </c>
      <c r="G27" s="1"/>
      <c r="H27" s="62" t="str">
        <f>IF(G27="","",VLOOKUP(G27,名簿!$A$19:$C$48,2,FALSE))</f>
        <v/>
      </c>
      <c r="I27" s="66" t="str">
        <f>IF(H27="","",VLOOKUP(G27,名簿!$A$19:$E$48,5,FALSE))</f>
        <v/>
      </c>
      <c r="K27" s="24">
        <v>15</v>
      </c>
      <c r="L27" s="24" t="str">
        <f t="shared" si="0"/>
        <v/>
      </c>
    </row>
    <row r="28" spans="1:12">
      <c r="A28" s="58">
        <v>15</v>
      </c>
      <c r="B28" s="1"/>
      <c r="C28" s="62" t="str">
        <f>IF(B28="","",VLOOKUP(B28,名簿!$A$19:$C$48,2,FALSE))</f>
        <v/>
      </c>
      <c r="D28" s="66" t="str">
        <f>IF(C28="","",VLOOKUP(B28,名簿!$A$19:$E$48,5,FALSE))</f>
        <v/>
      </c>
      <c r="F28" s="58">
        <v>30</v>
      </c>
      <c r="G28" s="1"/>
      <c r="H28" s="62" t="str">
        <f>IF(G28="","",VLOOKUP(G28,名簿!$A$19:$C$48,2,FALSE))</f>
        <v/>
      </c>
      <c r="I28" s="66" t="str">
        <f>IF(H28="","",VLOOKUP(G28,名簿!$A$19:$E$48,5,FALSE))</f>
        <v/>
      </c>
      <c r="K28" s="24">
        <v>16</v>
      </c>
      <c r="L28" s="24" t="str">
        <f>H14</f>
        <v/>
      </c>
    </row>
    <row r="29" spans="1:12">
      <c r="K29" s="24">
        <v>17</v>
      </c>
      <c r="L29" s="24" t="str">
        <f t="shared" ref="L29:L42" si="1">H15</f>
        <v/>
      </c>
    </row>
    <row r="30" spans="1:12" ht="14.25">
      <c r="A30" s="67" t="str">
        <f>IF(名簿!E5=1,"","上記の者は本校在学生徒で、標記大会に出場することを認める。")</f>
        <v/>
      </c>
      <c r="K30" s="24">
        <v>18</v>
      </c>
      <c r="L30" s="24" t="str">
        <f t="shared" si="1"/>
        <v/>
      </c>
    </row>
    <row r="31" spans="1:12" ht="18.75" customHeight="1">
      <c r="K31" s="24">
        <v>19</v>
      </c>
      <c r="L31" s="24" t="str">
        <f t="shared" si="1"/>
        <v/>
      </c>
    </row>
    <row r="32" spans="1:12" ht="18.75" customHeight="1">
      <c r="F32" s="148" t="s">
        <v>94</v>
      </c>
      <c r="G32" s="148"/>
      <c r="H32" s="148"/>
      <c r="I32" s="68"/>
      <c r="K32" s="24">
        <v>20</v>
      </c>
      <c r="L32" s="24" t="str">
        <f t="shared" si="1"/>
        <v/>
      </c>
    </row>
    <row r="33" spans="1:12" ht="18.75" customHeight="1">
      <c r="K33" s="24">
        <v>21</v>
      </c>
      <c r="L33" s="24" t="str">
        <f t="shared" si="1"/>
        <v/>
      </c>
    </row>
    <row r="34" spans="1:12" ht="14.25">
      <c r="A34" s="136" t="str">
        <f>IF(名簿!E5=1,"",B4)</f>
        <v/>
      </c>
      <c r="B34" s="136"/>
      <c r="C34" s="136"/>
      <c r="D34" s="69"/>
      <c r="E34" s="70"/>
      <c r="F34" s="67" t="str">
        <f>IF(名簿!E5=1,"","学校長")</f>
        <v/>
      </c>
      <c r="G34" s="67"/>
      <c r="H34" s="107">
        <f>名簿!B5</f>
        <v>0</v>
      </c>
      <c r="I34" s="67" t="str">
        <f>IF(名簿!E5=1,"","印")</f>
        <v/>
      </c>
      <c r="J34" s="67"/>
      <c r="K34" s="24">
        <v>22</v>
      </c>
      <c r="L34" s="24" t="str">
        <f t="shared" si="1"/>
        <v/>
      </c>
    </row>
    <row r="35" spans="1:12">
      <c r="K35" s="24">
        <v>23</v>
      </c>
      <c r="L35" s="24" t="str">
        <f t="shared" si="1"/>
        <v/>
      </c>
    </row>
    <row r="36" spans="1:12">
      <c r="K36" s="24">
        <v>24</v>
      </c>
      <c r="L36" s="24" t="str">
        <f t="shared" si="1"/>
        <v/>
      </c>
    </row>
    <row r="37" spans="1:12">
      <c r="K37" s="24">
        <v>25</v>
      </c>
      <c r="L37" s="24" t="str">
        <f t="shared" si="1"/>
        <v/>
      </c>
    </row>
    <row r="38" spans="1:12">
      <c r="K38" s="24">
        <v>26</v>
      </c>
      <c r="L38" s="24" t="str">
        <f t="shared" si="1"/>
        <v/>
      </c>
    </row>
    <row r="39" spans="1:12">
      <c r="K39" s="24">
        <v>27</v>
      </c>
      <c r="L39" s="24" t="str">
        <f t="shared" si="1"/>
        <v/>
      </c>
    </row>
    <row r="40" spans="1:12">
      <c r="K40" s="24">
        <v>28</v>
      </c>
      <c r="L40" s="24" t="str">
        <f t="shared" si="1"/>
        <v/>
      </c>
    </row>
    <row r="41" spans="1:12">
      <c r="K41" s="24">
        <v>29</v>
      </c>
      <c r="L41" s="24" t="str">
        <f t="shared" si="1"/>
        <v/>
      </c>
    </row>
    <row r="42" spans="1:12">
      <c r="K42" s="24">
        <v>30</v>
      </c>
      <c r="L42" s="24" t="str">
        <f t="shared" si="1"/>
        <v/>
      </c>
    </row>
  </sheetData>
  <sheetProtection algorithmName="SHA-512" hashValue="sPScsHclABA0SWaxyC8gwh8TkO1KrwvTEfht7a+Hk1K+mRWiZOV0hL4FR1TJmXW7vmRiXop0DX40h5waEUvwcw==" saltValue="MZZSb/ysWS4FDnWxaD7Xxg==" spinCount="100000" sheet="1" selectLockedCells="1"/>
  <mergeCells count="7">
    <mergeCell ref="A34:C34"/>
    <mergeCell ref="A1:H1"/>
    <mergeCell ref="A2:H2"/>
    <mergeCell ref="B4:E4"/>
    <mergeCell ref="C10:F10"/>
    <mergeCell ref="C11:F11"/>
    <mergeCell ref="F32:H32"/>
  </mergeCells>
  <phoneticPr fontId="2"/>
  <conditionalFormatting sqref="B7">
    <cfRule type="cellIs" dxfId="17" priority="6" operator="equal">
      <formula>0</formula>
    </cfRule>
  </conditionalFormatting>
  <conditionalFormatting sqref="B8">
    <cfRule type="cellIs" dxfId="16" priority="5" operator="equal">
      <formula>0</formula>
    </cfRule>
  </conditionalFormatting>
  <conditionalFormatting sqref="G14:G28">
    <cfRule type="cellIs" dxfId="15" priority="2" operator="equal">
      <formula>0</formula>
    </cfRule>
  </conditionalFormatting>
  <conditionalFormatting sqref="A11">
    <cfRule type="cellIs" dxfId="14" priority="4" operator="equal">
      <formula>0</formula>
    </cfRule>
  </conditionalFormatting>
  <conditionalFormatting sqref="B14:B28">
    <cfRule type="cellIs" dxfId="13" priority="3" operator="equal">
      <formula>0</formula>
    </cfRule>
  </conditionalFormatting>
  <conditionalFormatting sqref="A34:D34 H34:I34">
    <cfRule type="cellIs" dxfId="12" priority="1" operator="equal">
      <formula>0</formula>
    </cfRule>
  </conditionalFormatting>
  <pageMargins left="1.35" right="0.7" top="0.75" bottom="0.75" header="0.3" footer="0.3"/>
  <pageSetup paperSize="9" scale="86" orientation="portrait" r:id="rId1"/>
  <colBreaks count="1" manualBreakCount="1">
    <brk id="9" max="34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9"/>
  <sheetViews>
    <sheetView view="pageBreakPreview" zoomScaleNormal="100" zoomScaleSheetLayoutView="100" workbookViewId="0">
      <selection activeCell="B9" sqref="B9"/>
    </sheetView>
  </sheetViews>
  <sheetFormatPr defaultColWidth="9" defaultRowHeight="13.5"/>
  <cols>
    <col min="1" max="1" width="5.625" style="24" customWidth="1"/>
    <col min="2" max="2" width="5.875" style="24" customWidth="1"/>
    <col min="3" max="3" width="14.625" style="24" customWidth="1"/>
    <col min="4" max="4" width="10.125" style="24" customWidth="1"/>
    <col min="5" max="5" width="4.875" style="24" customWidth="1"/>
    <col min="6" max="6" width="3.125" style="24" customWidth="1"/>
    <col min="7" max="7" width="5.625" style="24" customWidth="1"/>
    <col min="8" max="8" width="5.875" style="24" customWidth="1"/>
    <col min="9" max="9" width="14.625" style="24" customWidth="1"/>
    <col min="10" max="10" width="9.875" style="24" bestFit="1" customWidth="1"/>
    <col min="11" max="11" width="4.5" style="24" customWidth="1"/>
    <col min="12" max="12" width="7.125" style="24" bestFit="1" customWidth="1"/>
    <col min="13" max="13" width="3.75" style="24" customWidth="1"/>
    <col min="14" max="16384" width="9" style="24"/>
  </cols>
  <sheetData>
    <row r="1" spans="1:12">
      <c r="A1" s="24" t="s">
        <v>99</v>
      </c>
      <c r="I1" s="25">
        <f>名簿!E3</f>
        <v>0</v>
      </c>
    </row>
    <row r="2" spans="1:12" ht="36" customHeight="1">
      <c r="I2" s="55" t="s">
        <v>94</v>
      </c>
    </row>
    <row r="3" spans="1:12" ht="27.75" customHeight="1">
      <c r="A3" s="24" t="s">
        <v>0</v>
      </c>
      <c r="C3" s="26">
        <f>名簿!B3</f>
        <v>0</v>
      </c>
      <c r="D3" s="26"/>
      <c r="G3" s="24" t="s">
        <v>81</v>
      </c>
      <c r="H3" s="145" t="str">
        <f>名簿!B5&amp;"　　印"</f>
        <v>　　印</v>
      </c>
      <c r="I3" s="145"/>
      <c r="J3" s="27"/>
      <c r="K3" s="27"/>
      <c r="L3" s="28"/>
    </row>
    <row r="4" spans="1:12" ht="9.75" customHeight="1"/>
    <row r="5" spans="1:12">
      <c r="A5" s="24" t="s">
        <v>12</v>
      </c>
      <c r="B5" s="2"/>
      <c r="C5" s="29" t="str">
        <f>IF(B5="","",VLOOKUP(B5,名簿!$A$10:$B$14,2,FALSE))</f>
        <v/>
      </c>
      <c r="G5" s="24" t="s">
        <v>13</v>
      </c>
      <c r="H5" s="2"/>
      <c r="I5" s="29" t="str">
        <f>IF(H5="","",VLOOKUP(H5,名簿!$A$10:$B$14,2,FALSE))</f>
        <v/>
      </c>
      <c r="J5" s="30"/>
      <c r="K5" s="30"/>
    </row>
    <row r="6" spans="1:12" ht="11.25" customHeight="1">
      <c r="B6" s="31"/>
      <c r="C6" s="24" t="str">
        <f>IF(B6="","",VLOOKUP(B6,名簿!$A$10:$B$14,2))</f>
        <v/>
      </c>
    </row>
    <row r="7" spans="1:12" ht="15" customHeight="1">
      <c r="A7" s="24" t="s">
        <v>14</v>
      </c>
      <c r="B7" s="31"/>
      <c r="C7" s="24" t="str">
        <f>IF(C9="","",3000)</f>
        <v/>
      </c>
      <c r="D7" s="24" t="s">
        <v>31</v>
      </c>
      <c r="H7" s="32" t="s">
        <v>34</v>
      </c>
      <c r="I7" s="146" t="e">
        <f>C7+C18+I18</f>
        <v>#VALUE!</v>
      </c>
      <c r="J7" s="33"/>
      <c r="K7" s="33"/>
    </row>
    <row r="8" spans="1:12" ht="15" customHeight="1" thickBot="1">
      <c r="A8" s="34"/>
      <c r="B8" s="35" t="s">
        <v>38</v>
      </c>
      <c r="C8" s="36" t="s">
        <v>1</v>
      </c>
      <c r="D8" s="37" t="s">
        <v>5</v>
      </c>
      <c r="E8" s="38" t="s">
        <v>6</v>
      </c>
      <c r="I8" s="147"/>
      <c r="J8" s="24" t="s">
        <v>31</v>
      </c>
    </row>
    <row r="9" spans="1:12" ht="15" customHeight="1" thickTop="1">
      <c r="A9" s="39">
        <v>1</v>
      </c>
      <c r="B9" s="3"/>
      <c r="C9" s="108" t="str">
        <f>IF(B9="","",VLOOKUP(B9,名簿!$A$19:$B$48,2,FALSE))</f>
        <v/>
      </c>
      <c r="D9" s="40" t="str">
        <f>IF(B9="","",VLOOKUP(B9,名簿!$A$19:$D$48,4,FALSE))</f>
        <v/>
      </c>
      <c r="E9" s="41" t="str">
        <f>IF(C9="","",VLOOKUP(B9,名簿!$A$19:$E$48,5,FALSE))</f>
        <v/>
      </c>
    </row>
    <row r="10" spans="1:12" ht="15" customHeight="1">
      <c r="A10" s="42">
        <v>2</v>
      </c>
      <c r="B10" s="4"/>
      <c r="C10" s="109" t="str">
        <f>IF(B10="","",VLOOKUP(B10,名簿!$A$19:$B$48,2,FALSE))</f>
        <v/>
      </c>
      <c r="D10" s="43" t="str">
        <f>IF(B10="","",VLOOKUP(B10,名簿!$A$19:$D$48,4,FALSE))</f>
        <v/>
      </c>
      <c r="E10" s="44" t="str">
        <f>IF(C10="","",VLOOKUP(B10,名簿!$A$19:$E$48,5,FALSE))</f>
        <v/>
      </c>
    </row>
    <row r="11" spans="1:12" ht="15" customHeight="1">
      <c r="A11" s="42">
        <v>3</v>
      </c>
      <c r="B11" s="4"/>
      <c r="C11" s="109" t="str">
        <f>IF(B11="","",VLOOKUP(B11,名簿!$A$19:$B$48,2,FALSE))</f>
        <v/>
      </c>
      <c r="D11" s="43" t="str">
        <f>IF(B11="","",VLOOKUP(B11,名簿!$A$19:$D$48,4,FALSE))</f>
        <v/>
      </c>
      <c r="E11" s="44" t="str">
        <f>IF(C11="","",VLOOKUP(B11,名簿!$A$19:$E$48,5,FALSE))</f>
        <v/>
      </c>
    </row>
    <row r="12" spans="1:12" ht="15" customHeight="1">
      <c r="A12" s="42">
        <v>4</v>
      </c>
      <c r="B12" s="4"/>
      <c r="C12" s="109" t="str">
        <f>IF(B12="","",VLOOKUP(B12,名簿!$A$19:$B$48,2,FALSE))</f>
        <v/>
      </c>
      <c r="D12" s="43" t="str">
        <f>IF(B12="","",VLOOKUP(B12,名簿!$A$19:$D$48,4,FALSE))</f>
        <v/>
      </c>
      <c r="E12" s="44" t="str">
        <f>IF(C12="","",VLOOKUP(B12,名簿!$A$19:$E$48,5,FALSE))</f>
        <v/>
      </c>
    </row>
    <row r="13" spans="1:12" ht="15" customHeight="1">
      <c r="A13" s="42">
        <v>5</v>
      </c>
      <c r="B13" s="4"/>
      <c r="C13" s="109" t="str">
        <f>IF(B13="","",VLOOKUP(B13,名簿!$A$19:$B$48,2,FALSE))</f>
        <v/>
      </c>
      <c r="D13" s="43" t="str">
        <f>IF(B13="","",VLOOKUP(B13,名簿!$A$19:$D$48,4,FALSE))</f>
        <v/>
      </c>
      <c r="E13" s="44" t="str">
        <f>IF(C13="","",VLOOKUP(B13,名簿!$A$19:$E$48,5,FALSE))</f>
        <v/>
      </c>
    </row>
    <row r="14" spans="1:12" ht="15" customHeight="1">
      <c r="A14" s="42">
        <v>6</v>
      </c>
      <c r="B14" s="4"/>
      <c r="C14" s="109" t="str">
        <f>IF(B14="","",VLOOKUP(B14,名簿!$A$19:$B$48,2,FALSE))</f>
        <v/>
      </c>
      <c r="D14" s="43" t="str">
        <f>IF(B14="","",VLOOKUP(B14,名簿!$A$19:$D$48,4,FALSE))</f>
        <v/>
      </c>
      <c r="E14" s="44" t="str">
        <f>IF(C14="","",VLOOKUP(B14,名簿!$A$19:$E$48,5,FALSE))</f>
        <v/>
      </c>
    </row>
    <row r="15" spans="1:12" ht="15" customHeight="1">
      <c r="A15" s="45">
        <v>7</v>
      </c>
      <c r="B15" s="2"/>
      <c r="C15" s="110" t="str">
        <f>IF(B15="","",VLOOKUP(B15,名簿!$A$19:$B$48,2,FALSE))</f>
        <v/>
      </c>
      <c r="D15" s="46" t="str">
        <f>IF(B15="","",VLOOKUP(B15,名簿!$A$19:$D$48,4,FALSE))</f>
        <v/>
      </c>
      <c r="E15" s="47" t="str">
        <f>IF(C15="","",VLOOKUP(B15,名簿!$A$19:$E$48,5,FALSE))</f>
        <v/>
      </c>
    </row>
    <row r="16" spans="1:12" ht="10.5" customHeight="1"/>
    <row r="17" spans="1:17" ht="15" customHeight="1">
      <c r="A17" s="24" t="s">
        <v>28</v>
      </c>
      <c r="C17" s="48" t="s">
        <v>32</v>
      </c>
      <c r="G17" s="24" t="s">
        <v>30</v>
      </c>
      <c r="I17" s="48" t="s">
        <v>33</v>
      </c>
      <c r="N17" s="24">
        <f>C3</f>
        <v>0</v>
      </c>
      <c r="Q17" s="24">
        <f>I1</f>
        <v>0</v>
      </c>
    </row>
    <row r="18" spans="1:17" ht="15" customHeight="1">
      <c r="B18" s="32" t="s">
        <v>34</v>
      </c>
      <c r="C18" s="48">
        <f>COUNTA(B20:B49)*300</f>
        <v>0</v>
      </c>
      <c r="D18" s="24" t="s">
        <v>31</v>
      </c>
      <c r="H18" s="32" t="s">
        <v>34</v>
      </c>
      <c r="I18" s="48">
        <f>COUNTA(H20:H49)/2*400</f>
        <v>0</v>
      </c>
      <c r="J18" s="24" t="s">
        <v>31</v>
      </c>
      <c r="N18" s="24" t="s">
        <v>28</v>
      </c>
      <c r="Q18" s="24" t="s">
        <v>30</v>
      </c>
    </row>
    <row r="19" spans="1:17" ht="15" customHeight="1" thickBot="1">
      <c r="A19" s="49" t="s">
        <v>29</v>
      </c>
      <c r="B19" s="37" t="s">
        <v>38</v>
      </c>
      <c r="C19" s="36" t="s">
        <v>1</v>
      </c>
      <c r="D19" s="37" t="s">
        <v>5</v>
      </c>
      <c r="E19" s="38" t="s">
        <v>6</v>
      </c>
      <c r="F19" s="28"/>
      <c r="G19" s="49" t="s">
        <v>29</v>
      </c>
      <c r="H19" s="37" t="s">
        <v>38</v>
      </c>
      <c r="I19" s="37" t="s">
        <v>1</v>
      </c>
      <c r="J19" s="37" t="s">
        <v>5</v>
      </c>
      <c r="K19" s="38" t="s">
        <v>6</v>
      </c>
      <c r="L19" s="50"/>
      <c r="M19" s="24">
        <v>1</v>
      </c>
      <c r="N19" s="24" t="str">
        <f>C20</f>
        <v/>
      </c>
      <c r="P19" s="24">
        <v>1</v>
      </c>
      <c r="Q19" s="24" t="str">
        <f>L20&amp;"・"&amp;L21</f>
        <v>・</v>
      </c>
    </row>
    <row r="20" spans="1:17" ht="15" customHeight="1" thickTop="1">
      <c r="A20" s="39">
        <v>1</v>
      </c>
      <c r="B20" s="3"/>
      <c r="C20" s="108" t="str">
        <f>IF(B20="","",VLOOKUP(B20,名簿!$A$19:$B$48,2,FALSE))</f>
        <v/>
      </c>
      <c r="D20" s="40" t="str">
        <f>IF(B20="","",VLOOKUP(B20,名簿!$A$19:$D$48,4,FALSE))</f>
        <v/>
      </c>
      <c r="E20" s="41" t="str">
        <f>IF(C20="","",VLOOKUP(B20,名簿!$A$19:$E$48,5,FALSE))</f>
        <v/>
      </c>
      <c r="G20" s="51">
        <v>1</v>
      </c>
      <c r="H20" s="5"/>
      <c r="I20" s="113" t="str">
        <f>IF(H20="","",VLOOKUP(H20,名簿!$A$19:$B$48,2,FALSE))</f>
        <v/>
      </c>
      <c r="J20" s="40" t="str">
        <f>IF(H20="","",VLOOKUP(H20,名簿!$A$19:$D$48,4,FALSE))</f>
        <v/>
      </c>
      <c r="K20" s="41" t="str">
        <f>IF(H20="","",VLOOKUP(H20,名簿!$A$19:$E$48,5,FALSE))</f>
        <v/>
      </c>
      <c r="L20" s="52" t="str">
        <f>IF(H20="","",VLOOKUP(H20,名簿!$A$19:$F$48,6,FALSE))</f>
        <v/>
      </c>
      <c r="M20" s="24">
        <v>2</v>
      </c>
      <c r="N20" s="24" t="str">
        <f t="shared" ref="N20:N48" si="0">C21</f>
        <v/>
      </c>
      <c r="P20" s="24">
        <v>2</v>
      </c>
      <c r="Q20" s="24" t="str">
        <f>L22&amp;"・"&amp;L23</f>
        <v>・</v>
      </c>
    </row>
    <row r="21" spans="1:17" ht="15" customHeight="1">
      <c r="A21" s="42">
        <v>2</v>
      </c>
      <c r="B21" s="4"/>
      <c r="C21" s="109" t="str">
        <f>IF(B21="","",VLOOKUP(B21,名簿!$A$19:$B$48,2,FALSE))</f>
        <v/>
      </c>
      <c r="D21" s="43" t="str">
        <f>IF(B21="","",VLOOKUP(B21,名簿!$A$19:$D$48,4,FALSE))</f>
        <v/>
      </c>
      <c r="E21" s="44" t="str">
        <f>IF(C21="","",VLOOKUP(B21,名簿!$A$19:$E$48,5,FALSE))</f>
        <v/>
      </c>
      <c r="G21" s="53"/>
      <c r="H21" s="7"/>
      <c r="I21" s="114" t="str">
        <f>IF(H21="","",VLOOKUP(H21,名簿!$A$19:$B$48,2,FALSE))</f>
        <v/>
      </c>
      <c r="J21" s="46" t="str">
        <f>IF(H21="","",VLOOKUP(H21,名簿!$A$19:$D$48,4,FALSE))</f>
        <v/>
      </c>
      <c r="K21" s="47" t="str">
        <f>IF(H21="","",VLOOKUP(H21,名簿!$A$19:$E$48,5,FALSE))</f>
        <v/>
      </c>
      <c r="L21" s="52" t="str">
        <f>IF(H21="","",VLOOKUP(H21,名簿!$A$19:$F$48,6,FALSE))</f>
        <v/>
      </c>
      <c r="M21" s="24">
        <v>3</v>
      </c>
      <c r="N21" s="24" t="str">
        <f t="shared" si="0"/>
        <v/>
      </c>
      <c r="P21" s="24">
        <v>3</v>
      </c>
      <c r="Q21" s="24" t="str">
        <f>L24&amp;"・"&amp;L25</f>
        <v>・</v>
      </c>
    </row>
    <row r="22" spans="1:17" ht="15" customHeight="1">
      <c r="A22" s="42">
        <v>3</v>
      </c>
      <c r="B22" s="4"/>
      <c r="C22" s="109" t="str">
        <f>IF(B22="","",VLOOKUP(B22,名簿!$A$19:$B$48,2,FALSE))</f>
        <v/>
      </c>
      <c r="D22" s="43" t="str">
        <f>IF(B22="","",VLOOKUP(B22,名簿!$A$19:$D$48,4,FALSE))</f>
        <v/>
      </c>
      <c r="E22" s="44" t="str">
        <f>IF(C22="","",VLOOKUP(B22,名簿!$A$19:$E$48,5,FALSE))</f>
        <v/>
      </c>
      <c r="G22" s="54">
        <v>2</v>
      </c>
      <c r="H22" s="5"/>
      <c r="I22" s="115" t="str">
        <f>IF(H22="","",VLOOKUP(H22,名簿!$A$19:$B$48,2,FALSE))</f>
        <v/>
      </c>
      <c r="J22" s="40" t="str">
        <f>IF(H22="","",VLOOKUP(H22,名簿!$A$19:$D$48,4,FALSE))</f>
        <v/>
      </c>
      <c r="K22" s="41" t="str">
        <f>IF(H22="","",VLOOKUP(H22,名簿!$A$19:$E$48,5,FALSE))</f>
        <v/>
      </c>
      <c r="L22" s="52" t="str">
        <f>IF(H22="","",VLOOKUP(H22,名簿!$A$19:$F$48,6,FALSE))</f>
        <v/>
      </c>
      <c r="M22" s="24">
        <v>4</v>
      </c>
      <c r="N22" s="24" t="str">
        <f t="shared" si="0"/>
        <v/>
      </c>
      <c r="P22" s="24">
        <v>4</v>
      </c>
      <c r="Q22" s="24" t="str">
        <f>L26&amp;"・"&amp;L27</f>
        <v>・</v>
      </c>
    </row>
    <row r="23" spans="1:17" ht="15" customHeight="1">
      <c r="A23" s="42">
        <v>4</v>
      </c>
      <c r="B23" s="4"/>
      <c r="C23" s="109" t="str">
        <f>IF(B23="","",VLOOKUP(B23,名簿!$A$19:$B$48,2,FALSE))</f>
        <v/>
      </c>
      <c r="D23" s="43" t="str">
        <f>IF(B23="","",VLOOKUP(B23,名簿!$A$19:$D$48,4,FALSE))</f>
        <v/>
      </c>
      <c r="E23" s="44" t="str">
        <f>IF(C23="","",VLOOKUP(B23,名簿!$A$19:$E$48,5,FALSE))</f>
        <v/>
      </c>
      <c r="G23" s="53"/>
      <c r="H23" s="7"/>
      <c r="I23" s="114" t="str">
        <f>IF(H23="","",VLOOKUP(H23,名簿!$A$19:$B$48,2,FALSE))</f>
        <v/>
      </c>
      <c r="J23" s="46" t="str">
        <f>IF(H23="","",VLOOKUP(H23,名簿!$A$19:$D$48,4,FALSE))</f>
        <v/>
      </c>
      <c r="K23" s="47" t="str">
        <f>IF(H23="","",VLOOKUP(H23,名簿!$A$19:$E$48,5,FALSE))</f>
        <v/>
      </c>
      <c r="L23" s="52" t="str">
        <f>IF(H23="","",VLOOKUP(H23,名簿!$A$19:$F$48,6,FALSE))</f>
        <v/>
      </c>
      <c r="M23" s="24">
        <v>5</v>
      </c>
      <c r="N23" s="24" t="str">
        <f t="shared" si="0"/>
        <v/>
      </c>
      <c r="P23" s="24">
        <v>5</v>
      </c>
      <c r="Q23" s="24" t="str">
        <f>L28&amp;"・"&amp;L29</f>
        <v>・</v>
      </c>
    </row>
    <row r="24" spans="1:17" ht="15" customHeight="1">
      <c r="A24" s="45">
        <v>5</v>
      </c>
      <c r="B24" s="2"/>
      <c r="C24" s="110" t="str">
        <f>IF(B24="","",VLOOKUP(B24,名簿!$A$19:$B$48,2,FALSE))</f>
        <v/>
      </c>
      <c r="D24" s="46" t="str">
        <f>IF(B24="","",VLOOKUP(B24,名簿!$A$19:$D$48,4,FALSE))</f>
        <v/>
      </c>
      <c r="E24" s="47" t="str">
        <f>IF(C24="","",VLOOKUP(B24,名簿!$A$19:$E$48,5,FALSE))</f>
        <v/>
      </c>
      <c r="G24" s="54">
        <v>3</v>
      </c>
      <c r="H24" s="5"/>
      <c r="I24" s="115" t="str">
        <f>IF(H24="","",VLOOKUP(H24,名簿!$A$19:$B$48,2,FALSE))</f>
        <v/>
      </c>
      <c r="J24" s="40" t="str">
        <f>IF(H24="","",VLOOKUP(H24,名簿!$A$19:$D$48,4,FALSE))</f>
        <v/>
      </c>
      <c r="K24" s="41" t="str">
        <f>IF(H24="","",VLOOKUP(H24,名簿!$A$19:$E$48,5,FALSE))</f>
        <v/>
      </c>
      <c r="L24" s="52" t="str">
        <f>IF(H24="","",VLOOKUP(H24,名簿!$A$19:$F$48,6,FALSE))</f>
        <v/>
      </c>
      <c r="M24" s="24">
        <v>6</v>
      </c>
      <c r="N24" s="24" t="str">
        <f t="shared" si="0"/>
        <v/>
      </c>
      <c r="P24" s="24">
        <v>6</v>
      </c>
      <c r="Q24" s="24" t="str">
        <f>L30&amp;"・"&amp;L31</f>
        <v>・</v>
      </c>
    </row>
    <row r="25" spans="1:17" ht="15" customHeight="1">
      <c r="A25" s="39">
        <v>6</v>
      </c>
      <c r="B25" s="3"/>
      <c r="C25" s="108" t="str">
        <f>IF(B25="","",VLOOKUP(B25,名簿!$A$19:$B$48,2,FALSE))</f>
        <v/>
      </c>
      <c r="D25" s="40" t="str">
        <f>IF(B25="","",VLOOKUP(B25,名簿!$A$19:$D$48,4,FALSE))</f>
        <v/>
      </c>
      <c r="E25" s="41" t="str">
        <f>IF(C25="","",VLOOKUP(B25,名簿!$A$19:$E$48,5,FALSE))</f>
        <v/>
      </c>
      <c r="G25" s="53"/>
      <c r="H25" s="6"/>
      <c r="I25" s="114" t="str">
        <f>IF(H25="","",VLOOKUP(H25,名簿!$A$19:$B$48,2,FALSE))</f>
        <v/>
      </c>
      <c r="J25" s="46" t="str">
        <f>IF(H25="","",VLOOKUP(H25,名簿!$A$19:$D$48,4,FALSE))</f>
        <v/>
      </c>
      <c r="K25" s="47" t="str">
        <f>IF(H25="","",VLOOKUP(H25,名簿!$A$19:$E$48,5,FALSE))</f>
        <v/>
      </c>
      <c r="L25" s="52" t="str">
        <f>IF(H25="","",VLOOKUP(H25,名簿!$A$19:$F$48,6,FALSE))</f>
        <v/>
      </c>
      <c r="M25" s="24">
        <v>7</v>
      </c>
      <c r="N25" s="24" t="str">
        <f t="shared" si="0"/>
        <v/>
      </c>
      <c r="P25" s="24">
        <v>7</v>
      </c>
      <c r="Q25" s="24" t="str">
        <f>L32&amp;"・"&amp;L33</f>
        <v>・</v>
      </c>
    </row>
    <row r="26" spans="1:17" ht="15" customHeight="1">
      <c r="A26" s="42">
        <v>7</v>
      </c>
      <c r="B26" s="4"/>
      <c r="C26" s="109" t="str">
        <f>IF(B26="","",VLOOKUP(B26,名簿!$A$19:$B$48,2,FALSE))</f>
        <v/>
      </c>
      <c r="D26" s="43" t="str">
        <f>IF(B26="","",VLOOKUP(B26,名簿!$A$19:$D$48,4,FALSE))</f>
        <v/>
      </c>
      <c r="E26" s="44" t="str">
        <f>IF(C26="","",VLOOKUP(B26,名簿!$A$19:$E$48,5,FALSE))</f>
        <v/>
      </c>
      <c r="G26" s="54">
        <v>4</v>
      </c>
      <c r="H26" s="8"/>
      <c r="I26" s="115" t="str">
        <f>IF(H26="","",VLOOKUP(H26,名簿!$A$19:$B$48,2,FALSE))</f>
        <v/>
      </c>
      <c r="J26" s="40" t="str">
        <f>IF(H26="","",VLOOKUP(H26,名簿!$A$19:$D$48,4,FALSE))</f>
        <v/>
      </c>
      <c r="K26" s="41" t="str">
        <f>IF(H26="","",VLOOKUP(H26,名簿!$A$19:$E$48,5,FALSE))</f>
        <v/>
      </c>
      <c r="L26" s="52" t="str">
        <f>IF(H26="","",VLOOKUP(H26,名簿!$A$19:$F$48,6,FALSE))</f>
        <v/>
      </c>
      <c r="M26" s="24">
        <v>8</v>
      </c>
      <c r="N26" s="24" t="str">
        <f t="shared" si="0"/>
        <v/>
      </c>
      <c r="P26" s="24">
        <v>8</v>
      </c>
      <c r="Q26" s="24" t="str">
        <f>L34&amp;"・"&amp;L35</f>
        <v>・</v>
      </c>
    </row>
    <row r="27" spans="1:17" ht="15" customHeight="1">
      <c r="A27" s="42">
        <v>8</v>
      </c>
      <c r="B27" s="4"/>
      <c r="C27" s="109" t="str">
        <f>IF(B27="","",VLOOKUP(B27,名簿!$A$19:$B$48,2,FALSE))</f>
        <v/>
      </c>
      <c r="D27" s="43" t="str">
        <f>IF(B27="","",VLOOKUP(B27,名簿!$A$19:$D$48,4,FALSE))</f>
        <v/>
      </c>
      <c r="E27" s="44" t="str">
        <f>IF(C27="","",VLOOKUP(B27,名簿!$A$19:$E$48,5,FALSE))</f>
        <v/>
      </c>
      <c r="G27" s="53"/>
      <c r="H27" s="6"/>
      <c r="I27" s="114" t="str">
        <f>IF(H27="","",VLOOKUP(H27,名簿!$A$19:$B$48,2,FALSE))</f>
        <v/>
      </c>
      <c r="J27" s="46" t="str">
        <f>IF(H27="","",VLOOKUP(H27,名簿!$A$19:$D$48,4,FALSE))</f>
        <v/>
      </c>
      <c r="K27" s="47" t="str">
        <f>IF(H27="","",VLOOKUP(H27,名簿!$A$19:$E$48,5,FALSE))</f>
        <v/>
      </c>
      <c r="L27" s="52" t="str">
        <f>IF(H27="","",VLOOKUP(H27,名簿!$A$19:$F$48,6,FALSE))</f>
        <v/>
      </c>
      <c r="M27" s="24">
        <v>9</v>
      </c>
      <c r="N27" s="24" t="str">
        <f t="shared" si="0"/>
        <v/>
      </c>
      <c r="P27" s="24">
        <v>9</v>
      </c>
      <c r="Q27" s="24" t="str">
        <f>L36&amp;"・"&amp;L37</f>
        <v>・</v>
      </c>
    </row>
    <row r="28" spans="1:17" ht="15" customHeight="1">
      <c r="A28" s="42">
        <v>9</v>
      </c>
      <c r="B28" s="4"/>
      <c r="C28" s="109" t="str">
        <f>IF(B28="","",VLOOKUP(B28,名簿!$A$19:$B$48,2,FALSE))</f>
        <v/>
      </c>
      <c r="D28" s="43" t="str">
        <f>IF(B28="","",VLOOKUP(B28,名簿!$A$19:$D$48,4,FALSE))</f>
        <v/>
      </c>
      <c r="E28" s="44" t="str">
        <f>IF(C28="","",VLOOKUP(B28,名簿!$A$19:$E$48,5,FALSE))</f>
        <v/>
      </c>
      <c r="G28" s="54">
        <v>5</v>
      </c>
      <c r="H28" s="8"/>
      <c r="I28" s="115" t="str">
        <f>IF(H28="","",VLOOKUP(H28,名簿!$A$19:$B$48,2,FALSE))</f>
        <v/>
      </c>
      <c r="J28" s="40" t="str">
        <f>IF(H28="","",VLOOKUP(H28,名簿!$A$19:$D$48,4,FALSE))</f>
        <v/>
      </c>
      <c r="K28" s="41" t="str">
        <f>IF(H28="","",VLOOKUP(H28,名簿!$A$19:$E$48,5,FALSE))</f>
        <v/>
      </c>
      <c r="L28" s="52" t="str">
        <f>IF(H28="","",VLOOKUP(H28,名簿!$A$19:$F$48,6,FALSE))</f>
        <v/>
      </c>
      <c r="M28" s="24">
        <v>10</v>
      </c>
      <c r="N28" s="24" t="str">
        <f t="shared" si="0"/>
        <v/>
      </c>
      <c r="P28" s="24">
        <v>10</v>
      </c>
      <c r="Q28" s="24" t="str">
        <f>L38&amp;"・"&amp;L39</f>
        <v>・</v>
      </c>
    </row>
    <row r="29" spans="1:17" ht="15" customHeight="1">
      <c r="A29" s="45">
        <v>10</v>
      </c>
      <c r="B29" s="2"/>
      <c r="C29" s="110" t="str">
        <f>IF(B29="","",VLOOKUP(B29,名簿!$A$19:$B$48,2,FALSE))</f>
        <v/>
      </c>
      <c r="D29" s="46" t="str">
        <f>IF(B29="","",VLOOKUP(B29,名簿!$A$19:$D$48,4,FALSE))</f>
        <v/>
      </c>
      <c r="E29" s="47" t="str">
        <f>IF(C29="","",VLOOKUP(B29,名簿!$A$19:$E$48,5,FALSE))</f>
        <v/>
      </c>
      <c r="G29" s="53"/>
      <c r="H29" s="6"/>
      <c r="I29" s="114" t="str">
        <f>IF(H29="","",VLOOKUP(H29,名簿!$A$19:$B$48,2,FALSE))</f>
        <v/>
      </c>
      <c r="J29" s="46" t="str">
        <f>IF(H29="","",VLOOKUP(H29,名簿!$A$19:$D$48,4,FALSE))</f>
        <v/>
      </c>
      <c r="K29" s="47" t="str">
        <f>IF(H29="","",VLOOKUP(H29,名簿!$A$19:$E$48,5,FALSE))</f>
        <v/>
      </c>
      <c r="L29" s="52" t="str">
        <f>IF(H29="","",VLOOKUP(H29,名簿!$A$19:$F$48,6,FALSE))</f>
        <v/>
      </c>
      <c r="M29" s="24">
        <v>11</v>
      </c>
      <c r="N29" s="24" t="str">
        <f t="shared" si="0"/>
        <v/>
      </c>
      <c r="P29" s="24">
        <v>11</v>
      </c>
      <c r="Q29" s="24" t="str">
        <f>L40&amp;"・"&amp;L41</f>
        <v>・</v>
      </c>
    </row>
    <row r="30" spans="1:17" ht="15" customHeight="1">
      <c r="A30" s="39">
        <v>11</v>
      </c>
      <c r="B30" s="3"/>
      <c r="C30" s="108" t="str">
        <f>IF(B30="","",VLOOKUP(B30,名簿!$A$19:$B$48,2,FALSE))</f>
        <v/>
      </c>
      <c r="D30" s="40" t="str">
        <f>IF(B30="","",VLOOKUP(B30,名簿!$A$19:$D$48,4,FALSE))</f>
        <v/>
      </c>
      <c r="E30" s="41" t="str">
        <f>IF(C30="","",VLOOKUP(B30,名簿!$A$19:$E$48,5,FALSE))</f>
        <v/>
      </c>
      <c r="G30" s="54">
        <v>6</v>
      </c>
      <c r="H30" s="8"/>
      <c r="I30" s="116" t="str">
        <f>IF(H30="","",VLOOKUP(H30,名簿!$A$19:$B$48,2,FALSE))</f>
        <v/>
      </c>
      <c r="J30" s="40" t="str">
        <f>IF(H30="","",VLOOKUP(H30,名簿!$A$19:$D$48,4,FALSE))</f>
        <v/>
      </c>
      <c r="K30" s="41" t="str">
        <f>IF(H30="","",VLOOKUP(H30,名簿!$A$19:$E$48,5,FALSE))</f>
        <v/>
      </c>
      <c r="L30" s="52" t="str">
        <f>IF(H30="","",VLOOKUP(H30,名簿!$A$19:$F$48,6,FALSE))</f>
        <v/>
      </c>
      <c r="M30" s="24">
        <v>12</v>
      </c>
      <c r="N30" s="24" t="str">
        <f t="shared" si="0"/>
        <v/>
      </c>
      <c r="P30" s="24">
        <v>12</v>
      </c>
      <c r="Q30" s="24" t="str">
        <f>L42&amp;"・"&amp;L43</f>
        <v>・</v>
      </c>
    </row>
    <row r="31" spans="1:17" ht="15" customHeight="1">
      <c r="A31" s="42">
        <v>12</v>
      </c>
      <c r="B31" s="4"/>
      <c r="C31" s="109" t="str">
        <f>IF(B31="","",VLOOKUP(B31,名簿!$A$19:$B$48,2,FALSE))</f>
        <v/>
      </c>
      <c r="D31" s="43" t="str">
        <f>IF(B31="","",VLOOKUP(B31,名簿!$A$19:$D$48,4,FALSE))</f>
        <v/>
      </c>
      <c r="E31" s="44" t="str">
        <f>IF(C31="","",VLOOKUP(B31,名簿!$A$19:$E$48,5,FALSE))</f>
        <v/>
      </c>
      <c r="G31" s="53"/>
      <c r="H31" s="6"/>
      <c r="I31" s="114" t="str">
        <f>IF(H31="","",VLOOKUP(H31,名簿!$A$19:$B$48,2,FALSE))</f>
        <v/>
      </c>
      <c r="J31" s="46" t="str">
        <f>IF(H31="","",VLOOKUP(H31,名簿!$A$19:$D$48,4,FALSE))</f>
        <v/>
      </c>
      <c r="K31" s="47" t="str">
        <f>IF(H31="","",VLOOKUP(H31,名簿!$A$19:$E$48,5,FALSE))</f>
        <v/>
      </c>
      <c r="L31" s="52" t="str">
        <f>IF(H31="","",VLOOKUP(H31,名簿!$A$19:$F$48,6,FALSE))</f>
        <v/>
      </c>
      <c r="M31" s="24">
        <v>13</v>
      </c>
      <c r="N31" s="24" t="str">
        <f t="shared" si="0"/>
        <v/>
      </c>
      <c r="P31" s="24">
        <v>13</v>
      </c>
      <c r="Q31" s="24" t="str">
        <f>L44&amp;"・"&amp;L45</f>
        <v>・</v>
      </c>
    </row>
    <row r="32" spans="1:17" ht="15" customHeight="1">
      <c r="A32" s="42">
        <v>13</v>
      </c>
      <c r="B32" s="4"/>
      <c r="C32" s="109" t="str">
        <f>IF(B32="","",VLOOKUP(B32,名簿!$A$19:$B$48,2,FALSE))</f>
        <v/>
      </c>
      <c r="D32" s="43" t="str">
        <f>IF(B32="","",VLOOKUP(B32,名簿!$A$19:$D$48,4,FALSE))</f>
        <v/>
      </c>
      <c r="E32" s="44" t="str">
        <f>IF(C32="","",VLOOKUP(B32,名簿!$A$19:$E$48,5,FALSE))</f>
        <v/>
      </c>
      <c r="G32" s="54">
        <v>7</v>
      </c>
      <c r="H32" s="8"/>
      <c r="I32" s="116" t="str">
        <f>IF(H32="","",VLOOKUP(H32,名簿!$A$19:$B$48,2,FALSE))</f>
        <v/>
      </c>
      <c r="J32" s="40" t="str">
        <f>IF(H32="","",VLOOKUP(H32,名簿!$A$19:$D$48,4,FALSE))</f>
        <v/>
      </c>
      <c r="K32" s="41" t="str">
        <f>IF(H32="","",VLOOKUP(H32,名簿!$A$19:$E$48,5,FALSE))</f>
        <v/>
      </c>
      <c r="L32" s="52" t="str">
        <f>IF(H32="","",VLOOKUP(H32,名簿!$A$19:$F$48,6,FALSE))</f>
        <v/>
      </c>
      <c r="M32" s="24">
        <v>14</v>
      </c>
      <c r="N32" s="24" t="str">
        <f t="shared" si="0"/>
        <v/>
      </c>
      <c r="P32" s="24">
        <v>14</v>
      </c>
      <c r="Q32" s="24" t="str">
        <f>L46&amp;"・"&amp;L47</f>
        <v>・</v>
      </c>
    </row>
    <row r="33" spans="1:17" ht="15" customHeight="1">
      <c r="A33" s="42">
        <v>14</v>
      </c>
      <c r="B33" s="4"/>
      <c r="C33" s="109" t="str">
        <f>IF(B33="","",VLOOKUP(B33,名簿!$A$19:$B$48,2,FALSE))</f>
        <v/>
      </c>
      <c r="D33" s="43" t="str">
        <f>IF(B33="","",VLOOKUP(B33,名簿!$A$19:$D$48,4,FALSE))</f>
        <v/>
      </c>
      <c r="E33" s="44" t="str">
        <f>IF(C33="","",VLOOKUP(B33,名簿!$A$19:$E$48,5,FALSE))</f>
        <v/>
      </c>
      <c r="G33" s="53"/>
      <c r="H33" s="6"/>
      <c r="I33" s="114" t="str">
        <f>IF(H33="","",VLOOKUP(H33,名簿!$A$19:$B$48,2,FALSE))</f>
        <v/>
      </c>
      <c r="J33" s="46" t="str">
        <f>IF(H33="","",VLOOKUP(H33,名簿!$A$19:$D$48,4,FALSE))</f>
        <v/>
      </c>
      <c r="K33" s="47" t="str">
        <f>IF(H33="","",VLOOKUP(H33,名簿!$A$19:$E$48,5,FALSE))</f>
        <v/>
      </c>
      <c r="L33" s="52" t="str">
        <f>IF(H33="","",VLOOKUP(H33,名簿!$A$19:$F$48,6,FALSE))</f>
        <v/>
      </c>
      <c r="M33" s="24">
        <v>15</v>
      </c>
      <c r="N33" s="24" t="str">
        <f t="shared" si="0"/>
        <v/>
      </c>
      <c r="P33" s="24">
        <v>15</v>
      </c>
      <c r="Q33" s="24" t="str">
        <f>L48&amp;"・"&amp;L49</f>
        <v>・</v>
      </c>
    </row>
    <row r="34" spans="1:17" ht="15" customHeight="1">
      <c r="A34" s="45">
        <v>15</v>
      </c>
      <c r="B34" s="2"/>
      <c r="C34" s="110" t="str">
        <f>IF(B34="","",VLOOKUP(B34,名簿!$A$19:$B$48,2,FALSE))</f>
        <v/>
      </c>
      <c r="D34" s="46" t="str">
        <f>IF(B34="","",VLOOKUP(B34,名簿!$A$19:$D$48,4,FALSE))</f>
        <v/>
      </c>
      <c r="E34" s="47" t="str">
        <f>IF(C34="","",VLOOKUP(B34,名簿!$A$19:$E$48,5,FALSE))</f>
        <v/>
      </c>
      <c r="G34" s="54">
        <v>8</v>
      </c>
      <c r="H34" s="8"/>
      <c r="I34" s="116" t="str">
        <f>IF(H34="","",VLOOKUP(H34,名簿!$A$19:$B$48,2,FALSE))</f>
        <v/>
      </c>
      <c r="J34" s="40" t="str">
        <f>IF(H34="","",VLOOKUP(H34,名簿!$A$19:$D$48,4,FALSE))</f>
        <v/>
      </c>
      <c r="K34" s="41" t="str">
        <f>IF(H34="","",VLOOKUP(H34,名簿!$A$19:$E$48,5,FALSE))</f>
        <v/>
      </c>
      <c r="L34" s="52" t="str">
        <f>IF(H34="","",VLOOKUP(H34,名簿!$A$19:$F$48,6,FALSE))</f>
        <v/>
      </c>
      <c r="M34" s="24">
        <v>16</v>
      </c>
      <c r="N34" s="24" t="str">
        <f t="shared" si="0"/>
        <v/>
      </c>
    </row>
    <row r="35" spans="1:17" ht="15" customHeight="1">
      <c r="A35" s="39">
        <v>16</v>
      </c>
      <c r="B35" s="3"/>
      <c r="C35" s="108" t="str">
        <f>IF(B35="","",VLOOKUP(B35,名簿!$A$19:$B$48,2,FALSE))</f>
        <v/>
      </c>
      <c r="D35" s="40" t="str">
        <f>IF(B35="","",VLOOKUP(B35,名簿!$A$19:$D$48,4,FALSE))</f>
        <v/>
      </c>
      <c r="E35" s="41" t="str">
        <f>IF(C35="","",VLOOKUP(B35,名簿!$A$19:$E$48,5,FALSE))</f>
        <v/>
      </c>
      <c r="G35" s="53"/>
      <c r="H35" s="6"/>
      <c r="I35" s="114" t="str">
        <f>IF(H35="","",VLOOKUP(H35,名簿!$A$19:$B$48,2,FALSE))</f>
        <v/>
      </c>
      <c r="J35" s="46" t="str">
        <f>IF(H35="","",VLOOKUP(H35,名簿!$A$19:$D$48,4,FALSE))</f>
        <v/>
      </c>
      <c r="K35" s="47" t="str">
        <f>IF(H35="","",VLOOKUP(H35,名簿!$A$19:$E$48,5,FALSE))</f>
        <v/>
      </c>
      <c r="L35" s="52" t="str">
        <f>IF(H35="","",VLOOKUP(H35,名簿!$A$19:$F$48,6,FALSE))</f>
        <v/>
      </c>
      <c r="M35" s="24">
        <v>17</v>
      </c>
      <c r="N35" s="24" t="str">
        <f t="shared" si="0"/>
        <v/>
      </c>
    </row>
    <row r="36" spans="1:17" ht="15" customHeight="1">
      <c r="A36" s="42">
        <v>17</v>
      </c>
      <c r="B36" s="4"/>
      <c r="C36" s="109" t="str">
        <f>IF(B36="","",VLOOKUP(B36,名簿!$A$19:$B$48,2,FALSE))</f>
        <v/>
      </c>
      <c r="D36" s="43" t="str">
        <f>IF(B36="","",VLOOKUP(B36,名簿!$A$19:$D$48,4,FALSE))</f>
        <v/>
      </c>
      <c r="E36" s="44" t="str">
        <f>IF(C36="","",VLOOKUP(B36,名簿!$A$19:$E$48,5,FALSE))</f>
        <v/>
      </c>
      <c r="G36" s="54">
        <v>9</v>
      </c>
      <c r="H36" s="8"/>
      <c r="I36" s="115" t="str">
        <f>IF(H36="","",VLOOKUP(H36,名簿!$A$19:$B$48,2,FALSE))</f>
        <v/>
      </c>
      <c r="J36" s="40" t="str">
        <f>IF(H36="","",VLOOKUP(H36,名簿!$A$19:$D$48,4,FALSE))</f>
        <v/>
      </c>
      <c r="K36" s="41" t="str">
        <f>IF(H36="","",VLOOKUP(H36,名簿!$A$19:$E$48,5,FALSE))</f>
        <v/>
      </c>
      <c r="L36" s="52" t="str">
        <f>IF(H36="","",VLOOKUP(H36,名簿!$A$19:$F$48,6,FALSE))</f>
        <v/>
      </c>
      <c r="M36" s="24">
        <v>18</v>
      </c>
      <c r="N36" s="24" t="str">
        <f t="shared" si="0"/>
        <v/>
      </c>
    </row>
    <row r="37" spans="1:17" ht="15" customHeight="1">
      <c r="A37" s="42">
        <v>18</v>
      </c>
      <c r="B37" s="4"/>
      <c r="C37" s="109" t="str">
        <f>IF(B37="","",VLOOKUP(B37,名簿!$A$19:$B$48,2,FALSE))</f>
        <v/>
      </c>
      <c r="D37" s="43" t="str">
        <f>IF(B37="","",VLOOKUP(B37,名簿!$A$19:$D$48,4,FALSE))</f>
        <v/>
      </c>
      <c r="E37" s="44" t="str">
        <f>IF(C37="","",VLOOKUP(B37,名簿!$A$19:$E$48,5,FALSE))</f>
        <v/>
      </c>
      <c r="G37" s="53"/>
      <c r="H37" s="6"/>
      <c r="I37" s="114" t="str">
        <f>IF(H37="","",VLOOKUP(H37,名簿!$A$19:$B$48,2,FALSE))</f>
        <v/>
      </c>
      <c r="J37" s="46" t="str">
        <f>IF(H37="","",VLOOKUP(H37,名簿!$A$19:$D$48,4,FALSE))</f>
        <v/>
      </c>
      <c r="K37" s="47" t="str">
        <f>IF(H37="","",VLOOKUP(H37,名簿!$A$19:$E$48,5,FALSE))</f>
        <v/>
      </c>
      <c r="L37" s="52" t="str">
        <f>IF(H37="","",VLOOKUP(H37,名簿!$A$19:$F$48,6,FALSE))</f>
        <v/>
      </c>
      <c r="M37" s="24">
        <v>19</v>
      </c>
      <c r="N37" s="24" t="str">
        <f t="shared" si="0"/>
        <v/>
      </c>
    </row>
    <row r="38" spans="1:17" ht="15" customHeight="1">
      <c r="A38" s="42">
        <v>19</v>
      </c>
      <c r="B38" s="4"/>
      <c r="C38" s="109" t="str">
        <f>IF(B38="","",VLOOKUP(B38,名簿!$A$19:$B$48,2,FALSE))</f>
        <v/>
      </c>
      <c r="D38" s="43" t="str">
        <f>IF(B38="","",VLOOKUP(B38,名簿!$A$19:$D$48,4,FALSE))</f>
        <v/>
      </c>
      <c r="E38" s="44" t="str">
        <f>IF(C38="","",VLOOKUP(B38,名簿!$A$19:$E$48,5,FALSE))</f>
        <v/>
      </c>
      <c r="G38" s="54">
        <v>10</v>
      </c>
      <c r="H38" s="8"/>
      <c r="I38" s="115" t="str">
        <f>IF(H38="","",VLOOKUP(H38,名簿!$A$19:$B$48,2,FALSE))</f>
        <v/>
      </c>
      <c r="J38" s="40" t="str">
        <f>IF(H38="","",VLOOKUP(H38,名簿!$A$19:$D$48,4,FALSE))</f>
        <v/>
      </c>
      <c r="K38" s="41" t="str">
        <f>IF(H38="","",VLOOKUP(H38,名簿!$A$19:$E$48,5,FALSE))</f>
        <v/>
      </c>
      <c r="L38" s="52" t="str">
        <f>IF(H38="","",VLOOKUP(H38,名簿!$A$19:$F$48,6,FALSE))</f>
        <v/>
      </c>
      <c r="M38" s="24">
        <v>20</v>
      </c>
      <c r="N38" s="24" t="str">
        <f t="shared" si="0"/>
        <v/>
      </c>
    </row>
    <row r="39" spans="1:17" ht="15" customHeight="1">
      <c r="A39" s="45">
        <v>20</v>
      </c>
      <c r="B39" s="2"/>
      <c r="C39" s="110" t="str">
        <f>IF(B39="","",VLOOKUP(B39,名簿!$A$19:$B$48,2,FALSE))</f>
        <v/>
      </c>
      <c r="D39" s="46" t="str">
        <f>IF(B39="","",VLOOKUP(B39,名簿!$A$19:$D$48,4,FALSE))</f>
        <v/>
      </c>
      <c r="E39" s="47" t="str">
        <f>IF(C39="","",VLOOKUP(B39,名簿!$A$19:$E$48,5,FALSE))</f>
        <v/>
      </c>
      <c r="G39" s="53"/>
      <c r="H39" s="6"/>
      <c r="I39" s="114" t="str">
        <f>IF(H39="","",VLOOKUP(H39,名簿!$A$19:$B$48,2,FALSE))</f>
        <v/>
      </c>
      <c r="J39" s="46" t="str">
        <f>IF(H39="","",VLOOKUP(H39,名簿!$A$19:$D$48,4,FALSE))</f>
        <v/>
      </c>
      <c r="K39" s="47" t="str">
        <f>IF(H39="","",VLOOKUP(H39,名簿!$A$19:$E$48,5,FALSE))</f>
        <v/>
      </c>
      <c r="L39" s="52" t="str">
        <f>IF(H39="","",VLOOKUP(H39,名簿!$A$19:$F$48,6,FALSE))</f>
        <v/>
      </c>
      <c r="M39" s="24">
        <v>21</v>
      </c>
      <c r="N39" s="24" t="str">
        <f t="shared" si="0"/>
        <v/>
      </c>
    </row>
    <row r="40" spans="1:17" ht="15" customHeight="1">
      <c r="A40" s="39">
        <v>21</v>
      </c>
      <c r="B40" s="3"/>
      <c r="C40" s="108" t="str">
        <f>IF(B40="","",VLOOKUP(B40,名簿!$A$19:$B$48,2,FALSE))</f>
        <v/>
      </c>
      <c r="D40" s="40" t="str">
        <f>IF(B40="","",VLOOKUP(B40,名簿!$A$19:$D$48,4,FALSE))</f>
        <v/>
      </c>
      <c r="E40" s="41" t="str">
        <f>IF(C40="","",VLOOKUP(B40,名簿!$A$19:$E$48,5,FALSE))</f>
        <v/>
      </c>
      <c r="G40" s="54">
        <v>11</v>
      </c>
      <c r="H40" s="8"/>
      <c r="I40" s="115" t="str">
        <f>IF(H40="","",VLOOKUP(H40,名簿!$A$19:$B$48,2,FALSE))</f>
        <v/>
      </c>
      <c r="J40" s="40" t="str">
        <f>IF(H40="","",VLOOKUP(H40,名簿!$A$19:$D$48,4,FALSE))</f>
        <v/>
      </c>
      <c r="K40" s="41" t="str">
        <f>IF(H40="","",VLOOKUP(H40,名簿!$A$19:$E$48,5,FALSE))</f>
        <v/>
      </c>
      <c r="L40" s="52" t="str">
        <f>IF(H40="","",VLOOKUP(H40,名簿!$A$19:$F$48,6,FALSE))</f>
        <v/>
      </c>
      <c r="M40" s="24">
        <v>22</v>
      </c>
      <c r="N40" s="24" t="str">
        <f t="shared" si="0"/>
        <v/>
      </c>
    </row>
    <row r="41" spans="1:17" ht="15" customHeight="1">
      <c r="A41" s="42">
        <v>22</v>
      </c>
      <c r="B41" s="4"/>
      <c r="C41" s="109" t="str">
        <f>IF(B41="","",VLOOKUP(B41,名簿!$A$19:$B$48,2,FALSE))</f>
        <v/>
      </c>
      <c r="D41" s="43" t="str">
        <f>IF(B41="","",VLOOKUP(B41,名簿!$A$19:$D$48,4,FALSE))</f>
        <v/>
      </c>
      <c r="E41" s="44" t="str">
        <f>IF(C41="","",VLOOKUP(B41,名簿!$A$19:$E$48,5,FALSE))</f>
        <v/>
      </c>
      <c r="G41" s="53"/>
      <c r="H41" s="6"/>
      <c r="I41" s="114" t="str">
        <f>IF(H41="","",VLOOKUP(H41,名簿!$A$19:$B$48,2,FALSE))</f>
        <v/>
      </c>
      <c r="J41" s="46" t="str">
        <f>IF(H41="","",VLOOKUP(H41,名簿!$A$19:$D$48,4,FALSE))</f>
        <v/>
      </c>
      <c r="K41" s="47" t="str">
        <f>IF(H41="","",VLOOKUP(H41,名簿!$A$19:$E$48,5,FALSE))</f>
        <v/>
      </c>
      <c r="L41" s="52" t="str">
        <f>IF(H41="","",VLOOKUP(H41,名簿!$A$19:$F$48,6,FALSE))</f>
        <v/>
      </c>
      <c r="M41" s="24">
        <v>23</v>
      </c>
      <c r="N41" s="24" t="str">
        <f t="shared" si="0"/>
        <v/>
      </c>
    </row>
    <row r="42" spans="1:17" ht="15" customHeight="1">
      <c r="A42" s="42">
        <v>23</v>
      </c>
      <c r="B42" s="4"/>
      <c r="C42" s="109" t="str">
        <f>IF(B42="","",VLOOKUP(B42,名簿!$A$19:$B$48,2,FALSE))</f>
        <v/>
      </c>
      <c r="D42" s="43" t="str">
        <f>IF(B42="","",VLOOKUP(B42,名簿!$A$19:$D$48,4,FALSE))</f>
        <v/>
      </c>
      <c r="E42" s="44" t="str">
        <f>IF(C42="","",VLOOKUP(B42,名簿!$A$19:$E$48,5,FALSE))</f>
        <v/>
      </c>
      <c r="G42" s="54">
        <v>12</v>
      </c>
      <c r="H42" s="8"/>
      <c r="I42" s="115" t="str">
        <f>IF(H42="","",VLOOKUP(H42,名簿!$A$19:$B$48,2,FALSE))</f>
        <v/>
      </c>
      <c r="J42" s="40" t="str">
        <f>IF(H42="","",VLOOKUP(H42,名簿!$A$19:$D$48,4,FALSE))</f>
        <v/>
      </c>
      <c r="K42" s="41" t="str">
        <f>IF(H42="","",VLOOKUP(H42,名簿!$A$19:$E$48,5,FALSE))</f>
        <v/>
      </c>
      <c r="L42" s="52" t="str">
        <f>IF(H42="","",VLOOKUP(H42,名簿!$A$19:$F$48,6,FALSE))</f>
        <v/>
      </c>
      <c r="M42" s="24">
        <v>24</v>
      </c>
      <c r="N42" s="24" t="str">
        <f t="shared" si="0"/>
        <v/>
      </c>
    </row>
    <row r="43" spans="1:17" ht="15" customHeight="1">
      <c r="A43" s="42">
        <v>24</v>
      </c>
      <c r="B43" s="4"/>
      <c r="C43" s="111" t="str">
        <f>IF(B43="","",VLOOKUP(B43,名簿!$A$19:$B$48,2,FALSE))</f>
        <v/>
      </c>
      <c r="D43" s="43" t="str">
        <f>IF(B43="","",VLOOKUP(B43,名簿!$A$19:$D$48,4,FALSE))</f>
        <v/>
      </c>
      <c r="E43" s="44" t="str">
        <f>IF(C43="","",VLOOKUP(B43,名簿!$A$19:$E$48,5,FALSE))</f>
        <v/>
      </c>
      <c r="G43" s="53"/>
      <c r="H43" s="6"/>
      <c r="I43" s="114" t="str">
        <f>IF(H43="","",VLOOKUP(H43,名簿!$A$19:$B$48,2,FALSE))</f>
        <v/>
      </c>
      <c r="J43" s="46" t="str">
        <f>IF(H43="","",VLOOKUP(H43,名簿!$A$19:$D$48,4,FALSE))</f>
        <v/>
      </c>
      <c r="K43" s="47" t="str">
        <f>IF(H43="","",VLOOKUP(H43,名簿!$A$19:$E$48,5,FALSE))</f>
        <v/>
      </c>
      <c r="L43" s="52" t="str">
        <f>IF(H43="","",VLOOKUP(H43,名簿!$A$19:$F$48,6,FALSE))</f>
        <v/>
      </c>
      <c r="M43" s="24">
        <v>25</v>
      </c>
      <c r="N43" s="24" t="str">
        <f t="shared" si="0"/>
        <v/>
      </c>
    </row>
    <row r="44" spans="1:17" ht="15" customHeight="1">
      <c r="A44" s="45">
        <v>25</v>
      </c>
      <c r="B44" s="2"/>
      <c r="C44" s="110" t="str">
        <f>IF(B44="","",VLOOKUP(B44,名簿!$A$19:$B$48,2,FALSE))</f>
        <v/>
      </c>
      <c r="D44" s="46" t="str">
        <f>IF(B44="","",VLOOKUP(B44,名簿!$A$19:$D$48,4,FALSE))</f>
        <v/>
      </c>
      <c r="E44" s="47" t="str">
        <f>IF(C44="","",VLOOKUP(B44,名簿!$A$19:$E$48,5,FALSE))</f>
        <v/>
      </c>
      <c r="G44" s="54">
        <v>13</v>
      </c>
      <c r="H44" s="8"/>
      <c r="I44" s="115" t="str">
        <f>IF(H44="","",VLOOKUP(H44,名簿!$A$19:$B$48,2,FALSE))</f>
        <v/>
      </c>
      <c r="J44" s="40" t="str">
        <f>IF(H44="","",VLOOKUP(H44,名簿!$A$19:$D$48,4,FALSE))</f>
        <v/>
      </c>
      <c r="K44" s="41" t="str">
        <f>IF(H44="","",VLOOKUP(H44,名簿!$A$19:$E$48,5,FALSE))</f>
        <v/>
      </c>
      <c r="L44" s="52" t="str">
        <f>IF(H44="","",VLOOKUP(H44,名簿!$A$19:$F$48,6,FALSE))</f>
        <v/>
      </c>
      <c r="M44" s="24">
        <v>26</v>
      </c>
      <c r="N44" s="24" t="str">
        <f t="shared" si="0"/>
        <v/>
      </c>
    </row>
    <row r="45" spans="1:17" ht="15" customHeight="1">
      <c r="A45" s="39">
        <v>26</v>
      </c>
      <c r="B45" s="3"/>
      <c r="C45" s="112" t="str">
        <f>IF(B45="","",VLOOKUP(B45,名簿!$A$19:$B$48,2,FALSE))</f>
        <v/>
      </c>
      <c r="D45" s="40" t="str">
        <f>IF(B45="","",VLOOKUP(B45,名簿!$A$19:$D$48,4,FALSE))</f>
        <v/>
      </c>
      <c r="E45" s="41" t="str">
        <f>IF(C45="","",VLOOKUP(B45,名簿!$A$19:$E$48,5,FALSE))</f>
        <v/>
      </c>
      <c r="G45" s="53"/>
      <c r="H45" s="6"/>
      <c r="I45" s="114" t="str">
        <f>IF(H45="","",VLOOKUP(H45,名簿!$A$19:$B$48,2,FALSE))</f>
        <v/>
      </c>
      <c r="J45" s="46" t="str">
        <f>IF(H45="","",VLOOKUP(H45,名簿!$A$19:$D$48,4,FALSE))</f>
        <v/>
      </c>
      <c r="K45" s="47" t="str">
        <f>IF(H45="","",VLOOKUP(H45,名簿!$A$19:$E$48,5,FALSE))</f>
        <v/>
      </c>
      <c r="L45" s="52" t="str">
        <f>IF(H45="","",VLOOKUP(H45,名簿!$A$19:$F$48,6,FALSE))</f>
        <v/>
      </c>
      <c r="M45" s="24">
        <v>27</v>
      </c>
      <c r="N45" s="24" t="str">
        <f t="shared" si="0"/>
        <v/>
      </c>
    </row>
    <row r="46" spans="1:17" ht="15" customHeight="1">
      <c r="A46" s="42">
        <v>27</v>
      </c>
      <c r="B46" s="4"/>
      <c r="C46" s="111" t="str">
        <f>IF(B46="","",VLOOKUP(B46,名簿!$A$19:$B$48,2,FALSE))</f>
        <v/>
      </c>
      <c r="D46" s="43" t="str">
        <f>IF(B46="","",VLOOKUP(B46,名簿!$A$19:$D$48,4,FALSE))</f>
        <v/>
      </c>
      <c r="E46" s="44" t="str">
        <f>IF(C46="","",VLOOKUP(B46,名簿!$A$19:$E$48,5,FALSE))</f>
        <v/>
      </c>
      <c r="G46" s="54">
        <v>14</v>
      </c>
      <c r="H46" s="8"/>
      <c r="I46" s="115" t="str">
        <f>IF(H46="","",VLOOKUP(H46,名簿!$A$19:$B$48,2,FALSE))</f>
        <v/>
      </c>
      <c r="J46" s="40" t="str">
        <f>IF(H46="","",VLOOKUP(H46,名簿!$A$19:$D$48,4,FALSE))</f>
        <v/>
      </c>
      <c r="K46" s="41" t="str">
        <f>IF(H46="","",VLOOKUP(H46,名簿!$A$19:$E$48,5,FALSE))</f>
        <v/>
      </c>
      <c r="L46" s="52" t="str">
        <f>IF(H46="","",VLOOKUP(H46,名簿!$A$19:$F$48,6,FALSE))</f>
        <v/>
      </c>
      <c r="M46" s="24">
        <v>28</v>
      </c>
      <c r="N46" s="24" t="str">
        <f t="shared" si="0"/>
        <v/>
      </c>
    </row>
    <row r="47" spans="1:17" ht="15" customHeight="1">
      <c r="A47" s="42">
        <v>28</v>
      </c>
      <c r="B47" s="4"/>
      <c r="C47" s="111" t="str">
        <f>IF(B47="","",VLOOKUP(B47,名簿!$A$19:$B$48,2,FALSE))</f>
        <v/>
      </c>
      <c r="D47" s="43" t="str">
        <f>IF(B47="","",VLOOKUP(B47,名簿!$A$19:$D$48,4,FALSE))</f>
        <v/>
      </c>
      <c r="E47" s="44" t="str">
        <f>IF(C47="","",VLOOKUP(B47,名簿!$A$19:$E$48,5,FALSE))</f>
        <v/>
      </c>
      <c r="G47" s="53"/>
      <c r="H47" s="6"/>
      <c r="I47" s="114" t="str">
        <f>IF(H47="","",VLOOKUP(H47,名簿!$A$19:$B$48,2,FALSE))</f>
        <v/>
      </c>
      <c r="J47" s="46" t="str">
        <f>IF(H47="","",VLOOKUP(H47,名簿!$A$19:$D$48,4,FALSE))</f>
        <v/>
      </c>
      <c r="K47" s="47" t="str">
        <f>IF(H47="","",VLOOKUP(H47,名簿!$A$19:$E$48,5,FALSE))</f>
        <v/>
      </c>
      <c r="L47" s="52" t="str">
        <f>IF(H47="","",VLOOKUP(H47,名簿!$A$19:$F$48,6,FALSE))</f>
        <v/>
      </c>
      <c r="M47" s="24">
        <v>29</v>
      </c>
      <c r="N47" s="24" t="str">
        <f t="shared" si="0"/>
        <v/>
      </c>
    </row>
    <row r="48" spans="1:17" ht="15" customHeight="1">
      <c r="A48" s="42">
        <v>29</v>
      </c>
      <c r="B48" s="4"/>
      <c r="C48" s="111" t="str">
        <f>IF(B48="","",VLOOKUP(B48,名簿!$A$19:$B$48,2,FALSE))</f>
        <v/>
      </c>
      <c r="D48" s="43" t="str">
        <f>IF(B48="","",VLOOKUP(B48,名簿!$A$19:$D$48,4,FALSE))</f>
        <v/>
      </c>
      <c r="E48" s="44" t="str">
        <f>IF(C48="","",VLOOKUP(B48,名簿!$A$19:$E$48,5,FALSE))</f>
        <v/>
      </c>
      <c r="G48" s="54">
        <v>15</v>
      </c>
      <c r="H48" s="8"/>
      <c r="I48" s="115" t="str">
        <f>IF(H48="","",VLOOKUP(H48,名簿!$A$19:$B$48,2,FALSE))</f>
        <v/>
      </c>
      <c r="J48" s="40" t="str">
        <f>IF(H48="","",VLOOKUP(H48,名簿!$A$19:$D$48,4,FALSE))</f>
        <v/>
      </c>
      <c r="K48" s="41" t="str">
        <f>IF(H48="","",VLOOKUP(H48,名簿!$A$19:$E$48,5,FALSE))</f>
        <v/>
      </c>
      <c r="L48" s="52" t="str">
        <f>IF(H48="","",VLOOKUP(H48,名簿!$A$19:$F$48,6,FALSE))</f>
        <v/>
      </c>
      <c r="M48" s="24">
        <v>30</v>
      </c>
      <c r="N48" s="24" t="str">
        <f t="shared" si="0"/>
        <v/>
      </c>
    </row>
    <row r="49" spans="1:12" ht="15" customHeight="1">
      <c r="A49" s="45">
        <v>30</v>
      </c>
      <c r="B49" s="2"/>
      <c r="C49" s="110" t="str">
        <f>IF(B49="","",VLOOKUP(B49,名簿!$A$19:$B$48,2,FALSE))</f>
        <v/>
      </c>
      <c r="D49" s="46" t="str">
        <f>IF(B49="","",VLOOKUP(B49,名簿!$A$19:$D$48,4,FALSE))</f>
        <v/>
      </c>
      <c r="E49" s="47" t="str">
        <f>IF(C49="","",VLOOKUP(B49,名簿!$A$19:$E$48,5,FALSE))</f>
        <v/>
      </c>
      <c r="G49" s="53"/>
      <c r="H49" s="6"/>
      <c r="I49" s="114" t="str">
        <f>IF(H49="","",VLOOKUP(H49,名簿!$A$19:$B$48,2,FALSE))</f>
        <v/>
      </c>
      <c r="J49" s="46" t="str">
        <f>IF(H49="","",VLOOKUP(H49,名簿!$A$19:$D$48,4,FALSE))</f>
        <v/>
      </c>
      <c r="K49" s="47" t="str">
        <f>IF(H49="","",VLOOKUP(H49,名簿!$A$19:$E$48,5,FALSE))</f>
        <v/>
      </c>
      <c r="L49" s="52" t="str">
        <f>IF(H49="","",VLOOKUP(H49,名簿!$A$19:$F$48,6,FALSE))</f>
        <v/>
      </c>
    </row>
  </sheetData>
  <sheetProtection algorithmName="SHA-512" hashValue="390fWs+l9Eq4ks2fwfuhGXvAr7f8X/surnuAOZC9Uk2oR3xTbcZfMzTM6sior2ridX4EYuVAoA1u+ovrPsXOPA==" saltValue="Jcy9okp7HWW+UPYmwl+qEQ==" spinCount="100000" sheet="1" objects="1" scenarios="1" selectLockedCells="1"/>
  <mergeCells count="2">
    <mergeCell ref="H3:I3"/>
    <mergeCell ref="I7:I8"/>
  </mergeCells>
  <phoneticPr fontId="2"/>
  <conditionalFormatting sqref="H5 B5 B9:B15">
    <cfRule type="cellIs" dxfId="11" priority="3" operator="equal">
      <formula>0</formula>
    </cfRule>
  </conditionalFormatting>
  <conditionalFormatting sqref="B20:B49">
    <cfRule type="cellIs" dxfId="10" priority="2" operator="equal">
      <formula>0</formula>
    </cfRule>
  </conditionalFormatting>
  <conditionalFormatting sqref="H20:H49">
    <cfRule type="cellIs" dxfId="9" priority="1" operator="equal">
      <formula>0</formula>
    </cfRule>
  </conditionalFormatting>
  <pageMargins left="0.7" right="0.7" top="0.75" bottom="0.75" header="0.3" footer="0.3"/>
  <pageSetup paperSize="9" scale="95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4"/>
  <sheetViews>
    <sheetView view="pageBreakPreview" zoomScaleNormal="100" zoomScaleSheetLayoutView="100" workbookViewId="0">
      <selection activeCell="C22" sqref="C22:D22"/>
    </sheetView>
  </sheetViews>
  <sheetFormatPr defaultColWidth="9" defaultRowHeight="13.5"/>
  <cols>
    <col min="1" max="1" width="9.375" style="24" customWidth="1"/>
    <col min="2" max="2" width="4.625" style="24" customWidth="1"/>
    <col min="3" max="3" width="16.625" style="24" customWidth="1"/>
    <col min="4" max="4" width="5.25" style="24" customWidth="1"/>
    <col min="5" max="5" width="5.25" style="24" bestFit="1" customWidth="1"/>
    <col min="6" max="6" width="6.625" style="24" customWidth="1"/>
    <col min="7" max="7" width="4.625" style="24" customWidth="1"/>
    <col min="8" max="8" width="16.625" style="24" customWidth="1"/>
    <col min="9" max="9" width="5.25" style="24" bestFit="1" customWidth="1"/>
    <col min="10" max="16384" width="9" style="24"/>
  </cols>
  <sheetData>
    <row r="1" spans="1:9" ht="17.25">
      <c r="A1" s="137" t="s">
        <v>89</v>
      </c>
      <c r="B1" s="137"/>
      <c r="C1" s="137"/>
      <c r="D1" s="137"/>
      <c r="E1" s="137"/>
      <c r="F1" s="137"/>
      <c r="G1" s="137"/>
      <c r="H1" s="137"/>
    </row>
    <row r="2" spans="1:9" ht="17.25">
      <c r="A2" s="137" t="s">
        <v>70</v>
      </c>
      <c r="B2" s="137"/>
      <c r="C2" s="137"/>
      <c r="D2" s="137"/>
      <c r="E2" s="137"/>
      <c r="F2" s="137"/>
      <c r="G2" s="137"/>
      <c r="H2" s="137"/>
    </row>
    <row r="4" spans="1:9" ht="27">
      <c r="A4" s="71" t="s">
        <v>85</v>
      </c>
      <c r="B4" s="138">
        <f>名簿!B3</f>
        <v>0</v>
      </c>
      <c r="C4" s="139"/>
      <c r="D4" s="139"/>
      <c r="E4" s="140"/>
      <c r="H4" s="28">
        <f>名簿!E3</f>
        <v>0</v>
      </c>
    </row>
    <row r="6" spans="1:9">
      <c r="A6" s="58"/>
      <c r="B6" s="58" t="s">
        <v>38</v>
      </c>
      <c r="C6" s="59" t="s">
        <v>1</v>
      </c>
      <c r="D6" s="60"/>
      <c r="E6" s="61"/>
    </row>
    <row r="7" spans="1:9">
      <c r="A7" s="58" t="s">
        <v>12</v>
      </c>
      <c r="B7" s="1"/>
      <c r="C7" s="62" t="str">
        <f>IF(B7="","",VLOOKUP(B7,名簿!$A$10:$B$14,2,FALSE))</f>
        <v/>
      </c>
      <c r="D7" s="63"/>
      <c r="E7" s="61"/>
    </row>
    <row r="8" spans="1:9">
      <c r="A8" s="58" t="s">
        <v>72</v>
      </c>
      <c r="B8" s="1"/>
      <c r="C8" s="62" t="str">
        <f>IF(B8="","",VLOOKUP(B8,名簿!$A$10:$B$14,2,FALSE))</f>
        <v/>
      </c>
      <c r="D8" s="120" t="s">
        <v>103</v>
      </c>
      <c r="E8" s="61"/>
    </row>
    <row r="10" spans="1:9">
      <c r="A10" s="64" t="s">
        <v>71</v>
      </c>
      <c r="B10" s="58" t="s">
        <v>73</v>
      </c>
      <c r="C10" s="141" t="str">
        <f>IF(A11="","",VLOOKUP($A$11,名簿!$A$10:$F$14,4))</f>
        <v/>
      </c>
      <c r="D10" s="142"/>
      <c r="E10" s="142"/>
      <c r="F10" s="143"/>
    </row>
    <row r="11" spans="1:9">
      <c r="A11" s="1"/>
      <c r="B11" s="58" t="s">
        <v>75</v>
      </c>
      <c r="C11" s="141" t="str">
        <f>IF(A11="","",VLOOKUP($A$11,名簿!$A$10:$F$14,6))</f>
        <v/>
      </c>
      <c r="D11" s="142"/>
      <c r="E11" s="142"/>
      <c r="F11" s="143"/>
    </row>
    <row r="13" spans="1:9">
      <c r="A13" s="149" t="s">
        <v>79</v>
      </c>
      <c r="B13" s="150"/>
      <c r="C13" s="152"/>
      <c r="D13" s="153"/>
      <c r="F13" s="149" t="s">
        <v>79</v>
      </c>
      <c r="G13" s="150"/>
      <c r="H13" s="152"/>
      <c r="I13" s="153"/>
    </row>
    <row r="14" spans="1:9">
      <c r="A14" s="58" t="s">
        <v>74</v>
      </c>
      <c r="B14" s="58" t="s">
        <v>38</v>
      </c>
      <c r="C14" s="58" t="s">
        <v>1</v>
      </c>
      <c r="D14" s="59" t="s">
        <v>100</v>
      </c>
      <c r="F14" s="58" t="s">
        <v>74</v>
      </c>
      <c r="G14" s="58" t="s">
        <v>38</v>
      </c>
      <c r="H14" s="58" t="s">
        <v>1</v>
      </c>
      <c r="I14" s="59" t="s">
        <v>100</v>
      </c>
    </row>
    <row r="15" spans="1:9">
      <c r="A15" s="58">
        <v>1</v>
      </c>
      <c r="B15" s="1"/>
      <c r="C15" s="62" t="str">
        <f>IF(B15="","",VLOOKUP(B15,名簿!$A$19:$C$48,2,FALSE))</f>
        <v/>
      </c>
      <c r="D15" s="59" t="str">
        <f>IF(C15="","",VLOOKUP(B15,名簿!$A$19:$E$48,5,FALSE))</f>
        <v/>
      </c>
      <c r="F15" s="58">
        <v>1</v>
      </c>
      <c r="G15" s="1"/>
      <c r="H15" s="62" t="str">
        <f>IF(G15="","",VLOOKUP(G15,名簿!$A$19:$C$48,2,FALSE))</f>
        <v/>
      </c>
      <c r="I15" s="59" t="str">
        <f>IF(H15="","",VLOOKUP(G15,名簿!$A$19:$E$48,5,FALSE))</f>
        <v/>
      </c>
    </row>
    <row r="16" spans="1:9">
      <c r="A16" s="58">
        <v>2</v>
      </c>
      <c r="B16" s="1"/>
      <c r="C16" s="62" t="str">
        <f>IF(B16="","",VLOOKUP(B16,名簿!$A$19:$C$48,2,FALSE))</f>
        <v/>
      </c>
      <c r="D16" s="59" t="str">
        <f>IF(C16="","",VLOOKUP(B16,名簿!$A$19:$E$48,5,FALSE))</f>
        <v/>
      </c>
      <c r="F16" s="58">
        <v>2</v>
      </c>
      <c r="G16" s="1"/>
      <c r="H16" s="62" t="str">
        <f>IF(G16="","",VLOOKUP(G16,名簿!$A$19:$C$48,2,FALSE))</f>
        <v/>
      </c>
      <c r="I16" s="59" t="str">
        <f>IF(H16="","",VLOOKUP(G16,名簿!$A$19:$E$48,5,FALSE))</f>
        <v/>
      </c>
    </row>
    <row r="17" spans="1:9">
      <c r="A17" s="58">
        <v>3</v>
      </c>
      <c r="B17" s="1"/>
      <c r="C17" s="62" t="str">
        <f>IF(B17="","",VLOOKUP(B17,名簿!$A$19:$C$48,2,FALSE))</f>
        <v/>
      </c>
      <c r="D17" s="59" t="str">
        <f>IF(C17="","",VLOOKUP(B17,名簿!$A$19:$E$48,5,FALSE))</f>
        <v/>
      </c>
      <c r="F17" s="58">
        <v>3</v>
      </c>
      <c r="G17" s="1"/>
      <c r="H17" s="62" t="str">
        <f>IF(G17="","",VLOOKUP(G17,名簿!$A$19:$C$48,2,FALSE))</f>
        <v/>
      </c>
      <c r="I17" s="59" t="str">
        <f>IF(H17="","",VLOOKUP(G17,名簿!$A$19:$E$48,5,FALSE))</f>
        <v/>
      </c>
    </row>
    <row r="18" spans="1:9">
      <c r="A18" s="58">
        <v>4</v>
      </c>
      <c r="B18" s="1"/>
      <c r="C18" s="62" t="str">
        <f>IF(B18="","",VLOOKUP(B18,名簿!$A$19:$C$48,2,FALSE))</f>
        <v/>
      </c>
      <c r="D18" s="59" t="str">
        <f>IF(C18="","",VLOOKUP(B18,名簿!$A$19:$E$48,5,FALSE))</f>
        <v/>
      </c>
      <c r="F18" s="58">
        <v>4</v>
      </c>
      <c r="G18" s="1"/>
      <c r="H18" s="62" t="str">
        <f>IF(G18="","",VLOOKUP(G18,名簿!$A$19:$C$48,2,FALSE))</f>
        <v/>
      </c>
      <c r="I18" s="59" t="str">
        <f>IF(H18="","",VLOOKUP(G18,名簿!$A$19:$E$48,5,FALSE))</f>
        <v/>
      </c>
    </row>
    <row r="19" spans="1:9">
      <c r="A19" s="58">
        <v>5</v>
      </c>
      <c r="B19" s="1"/>
      <c r="C19" s="62" t="str">
        <f>IF(B19="","",VLOOKUP(B19,名簿!$A$19:$C$48,2,FALSE))</f>
        <v/>
      </c>
      <c r="D19" s="59" t="str">
        <f>IF(C19="","",VLOOKUP(B19,名簿!$A$19:$E$48,5,FALSE))</f>
        <v/>
      </c>
      <c r="F19" s="58">
        <v>5</v>
      </c>
      <c r="G19" s="1"/>
      <c r="H19" s="62" t="str">
        <f>IF(G19="","",VLOOKUP(G19,名簿!$A$19:$C$48,2,FALSE))</f>
        <v/>
      </c>
      <c r="I19" s="59" t="str">
        <f>IF(H19="","",VLOOKUP(G19,名簿!$A$19:$E$48,5,FALSE))</f>
        <v/>
      </c>
    </row>
    <row r="20" spans="1:9">
      <c r="A20" s="58">
        <v>6</v>
      </c>
      <c r="B20" s="1"/>
      <c r="C20" s="62" t="str">
        <f>IF(B20="","",VLOOKUP(B20,名簿!$A$19:$C$48,2,FALSE))</f>
        <v/>
      </c>
      <c r="D20" s="59" t="str">
        <f>IF(C20="","",VLOOKUP(B20,名簿!$A$19:$E$48,5,FALSE))</f>
        <v/>
      </c>
      <c r="F20" s="58">
        <v>6</v>
      </c>
      <c r="G20" s="1"/>
      <c r="H20" s="62" t="str">
        <f>IF(G20="","",VLOOKUP(G20,名簿!$A$19:$C$48,2,FALSE))</f>
        <v/>
      </c>
      <c r="I20" s="59" t="str">
        <f>IF(H20="","",VLOOKUP(G20,名簿!$A$19:$E$48,5,FALSE))</f>
        <v/>
      </c>
    </row>
    <row r="21" spans="1:9" s="30" customFormat="1">
      <c r="A21" s="72"/>
      <c r="B21" s="72"/>
      <c r="C21" s="72"/>
      <c r="F21" s="73"/>
      <c r="G21" s="73"/>
      <c r="H21" s="73"/>
    </row>
    <row r="22" spans="1:9">
      <c r="A22" s="149" t="s">
        <v>79</v>
      </c>
      <c r="B22" s="150"/>
      <c r="C22" s="152"/>
      <c r="D22" s="153"/>
      <c r="F22" s="151"/>
      <c r="G22" s="151"/>
      <c r="H22" s="74"/>
    </row>
    <row r="23" spans="1:9">
      <c r="A23" s="58" t="s">
        <v>74</v>
      </c>
      <c r="B23" s="58" t="s">
        <v>38</v>
      </c>
      <c r="C23" s="58" t="s">
        <v>1</v>
      </c>
      <c r="D23" s="59" t="s">
        <v>100</v>
      </c>
      <c r="F23" s="74"/>
      <c r="G23" s="74"/>
      <c r="H23" s="74"/>
    </row>
    <row r="24" spans="1:9">
      <c r="A24" s="58">
        <v>1</v>
      </c>
      <c r="B24" s="1"/>
      <c r="C24" s="62" t="str">
        <f>IF(B24="","",VLOOKUP(B24,名簿!$A$19:$C$48,2,FALSE))</f>
        <v/>
      </c>
      <c r="D24" s="59" t="str">
        <f>IF(C24="","",VLOOKUP(B24,名簿!$A$19:$E$48,5,FALSE))</f>
        <v/>
      </c>
      <c r="F24" s="74"/>
      <c r="G24" s="74"/>
      <c r="H24" s="74"/>
    </row>
    <row r="25" spans="1:9">
      <c r="A25" s="58">
        <v>2</v>
      </c>
      <c r="B25" s="1"/>
      <c r="C25" s="62" t="str">
        <f>IF(B25="","",VLOOKUP(B25,名簿!$A$19:$C$48,2,FALSE))</f>
        <v/>
      </c>
      <c r="D25" s="59" t="str">
        <f>IF(C25="","",VLOOKUP(B25,名簿!$A$19:$E$48,5,FALSE))</f>
        <v/>
      </c>
      <c r="F25" s="74"/>
      <c r="G25" s="74"/>
      <c r="H25" s="74"/>
    </row>
    <row r="26" spans="1:9">
      <c r="A26" s="58">
        <v>3</v>
      </c>
      <c r="B26" s="1"/>
      <c r="C26" s="62" t="str">
        <f>IF(B26="","",VLOOKUP(B26,名簿!$A$19:$C$48,2,FALSE))</f>
        <v/>
      </c>
      <c r="D26" s="59" t="str">
        <f>IF(C26="","",VLOOKUP(B26,名簿!$A$19:$E$48,5,FALSE))</f>
        <v/>
      </c>
      <c r="F26" s="74"/>
      <c r="G26" s="74"/>
      <c r="H26" s="74"/>
    </row>
    <row r="27" spans="1:9">
      <c r="A27" s="58">
        <v>4</v>
      </c>
      <c r="B27" s="1"/>
      <c r="C27" s="62" t="str">
        <f>IF(B27="","",VLOOKUP(B27,名簿!$A$19:$C$48,2,FALSE))</f>
        <v/>
      </c>
      <c r="D27" s="59" t="str">
        <f>IF(C27="","",VLOOKUP(B27,名簿!$A$19:$E$48,5,FALSE))</f>
        <v/>
      </c>
      <c r="F27" s="74"/>
      <c r="G27" s="74"/>
      <c r="H27" s="74"/>
    </row>
    <row r="28" spans="1:9">
      <c r="A28" s="58">
        <v>5</v>
      </c>
      <c r="B28" s="1"/>
      <c r="C28" s="62" t="str">
        <f>IF(B28="","",VLOOKUP(B28,名簿!$A$19:$C$48,2,FALSE))</f>
        <v/>
      </c>
      <c r="D28" s="59" t="str">
        <f>IF(C28="","",VLOOKUP(B28,名簿!$A$19:$E$48,5,FALSE))</f>
        <v/>
      </c>
      <c r="F28" s="74"/>
      <c r="G28" s="74"/>
      <c r="H28" s="74"/>
    </row>
    <row r="29" spans="1:9">
      <c r="A29" s="58">
        <v>6</v>
      </c>
      <c r="B29" s="1"/>
      <c r="C29" s="62" t="str">
        <f>IF(B29="","",VLOOKUP(B29,名簿!$A$19:$C$48,2,FALSE))</f>
        <v/>
      </c>
      <c r="D29" s="59" t="str">
        <f>IF(C29="","",VLOOKUP(B29,名簿!$A$19:$E$48,5,FALSE))</f>
        <v/>
      </c>
    </row>
    <row r="30" spans="1:9" ht="14.25">
      <c r="A30" s="67" t="str">
        <f>IF(名簿!E5=1,"","上記の者は本校在学生徒で、標記大会に出場することを認める。")</f>
        <v/>
      </c>
    </row>
    <row r="31" spans="1:9" ht="18.75" customHeight="1"/>
    <row r="32" spans="1:9" ht="18.75" customHeight="1">
      <c r="F32" s="148" t="s">
        <v>95</v>
      </c>
      <c r="G32" s="148"/>
      <c r="H32" s="148"/>
    </row>
    <row r="33" spans="1:9" ht="18.75" customHeight="1"/>
    <row r="34" spans="1:9" ht="14.25">
      <c r="A34" s="136" t="str">
        <f>IF(名簿!E5=1,"",B4)</f>
        <v/>
      </c>
      <c r="B34" s="136"/>
      <c r="C34" s="136"/>
      <c r="D34" s="69"/>
      <c r="E34" s="70"/>
      <c r="F34" s="67" t="str">
        <f>IF(名簿!E5=1,"","学校長")</f>
        <v/>
      </c>
      <c r="G34" s="67"/>
      <c r="H34" s="107">
        <f>名簿!B5</f>
        <v>0</v>
      </c>
      <c r="I34" s="67" t="str">
        <f>IF(名簿!E5=1,"","印")</f>
        <v/>
      </c>
    </row>
  </sheetData>
  <sheetProtection algorithmName="SHA-512" hashValue="i3GiTVtSxcnP1WTpVHOLmFBf/e/uZ2j+G+HfGwAEWMg2qEPBy+FhogdLSeWakI27fh4rKQCGJRpIKSHMaO7Mhw==" saltValue="tr7sz3ntOctk7klwo3Uz9Q==" spinCount="100000" sheet="1" objects="1" scenarios="1" selectLockedCells="1"/>
  <mergeCells count="14">
    <mergeCell ref="A1:H1"/>
    <mergeCell ref="A2:H2"/>
    <mergeCell ref="B4:E4"/>
    <mergeCell ref="C10:F10"/>
    <mergeCell ref="C11:F11"/>
    <mergeCell ref="A34:C34"/>
    <mergeCell ref="A13:B13"/>
    <mergeCell ref="F13:G13"/>
    <mergeCell ref="A22:B22"/>
    <mergeCell ref="F22:G22"/>
    <mergeCell ref="F32:H32"/>
    <mergeCell ref="C13:D13"/>
    <mergeCell ref="H13:I13"/>
    <mergeCell ref="C22:D22"/>
  </mergeCells>
  <phoneticPr fontId="2"/>
  <conditionalFormatting sqref="B7">
    <cfRule type="cellIs" dxfId="8" priority="10" operator="equal">
      <formula>0</formula>
    </cfRule>
  </conditionalFormatting>
  <conditionalFormatting sqref="B8">
    <cfRule type="cellIs" dxfId="7" priority="9" operator="equal">
      <formula>0</formula>
    </cfRule>
  </conditionalFormatting>
  <conditionalFormatting sqref="G15:G20">
    <cfRule type="cellIs" dxfId="6" priority="6" operator="equal">
      <formula>0</formula>
    </cfRule>
  </conditionalFormatting>
  <conditionalFormatting sqref="A11">
    <cfRule type="cellIs" dxfId="5" priority="8" operator="equal">
      <formula>0</formula>
    </cfRule>
  </conditionalFormatting>
  <conditionalFormatting sqref="B15:B20">
    <cfRule type="cellIs" dxfId="4" priority="7" operator="equal">
      <formula>0</formula>
    </cfRule>
  </conditionalFormatting>
  <conditionalFormatting sqref="B24:B29">
    <cfRule type="cellIs" dxfId="3" priority="5" operator="equal">
      <formula>0</formula>
    </cfRule>
  </conditionalFormatting>
  <conditionalFormatting sqref="A34:D34 H34">
    <cfRule type="cellIs" dxfId="2" priority="3" operator="equal">
      <formula>0</formula>
    </cfRule>
  </conditionalFormatting>
  <conditionalFormatting sqref="C13:D13">
    <cfRule type="cellIs" dxfId="1" priority="2" operator="equal">
      <formula>0</formula>
    </cfRule>
  </conditionalFormatting>
  <conditionalFormatting sqref="H13:I13 C22:D22">
    <cfRule type="cellIs" dxfId="0" priority="1" operator="equal">
      <formula>0</formula>
    </cfRule>
  </conditionalFormatting>
  <pageMargins left="1.0900000000000001" right="0.7" top="0.75" bottom="0.75" header="0.3" footer="0.3"/>
  <pageSetup paperSize="9" scale="97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M10" sqref="M10"/>
    </sheetView>
  </sheetViews>
  <sheetFormatPr defaultRowHeight="18.75"/>
  <cols>
    <col min="1" max="1" width="3.5" bestFit="1" customWidth="1"/>
    <col min="2" max="2" width="13.625" customWidth="1"/>
    <col min="3" max="3" width="4.625" customWidth="1"/>
    <col min="4" max="4" width="3.5" bestFit="1" customWidth="1"/>
    <col min="5" max="5" width="13.625" customWidth="1"/>
    <col min="6" max="6" width="3.5" bestFit="1" customWidth="1"/>
    <col min="7" max="7" width="13.625" customWidth="1"/>
    <col min="8" max="8" width="4.625" customWidth="1"/>
    <col min="9" max="9" width="3.5" bestFit="1" customWidth="1"/>
    <col min="10" max="10" width="13.625" customWidth="1"/>
    <col min="11" max="11" width="4.625" customWidth="1"/>
    <col min="12" max="12" width="3.5" bestFit="1" customWidth="1"/>
    <col min="13" max="13" width="13.625" customWidth="1"/>
    <col min="14" max="14" width="3.5" bestFit="1" customWidth="1"/>
    <col min="15" max="15" width="13.625" customWidth="1"/>
  </cols>
  <sheetData>
    <row r="1" spans="1:15" ht="26.25" customHeight="1">
      <c r="A1" s="154" t="s">
        <v>111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>
      <c r="B2" s="129">
        <f>名簿!B3</f>
        <v>0</v>
      </c>
      <c r="C2" s="129"/>
      <c r="D2" s="129"/>
      <c r="E2" s="129"/>
      <c r="F2" s="129"/>
      <c r="G2" s="130">
        <f>名簿!E3</f>
        <v>0</v>
      </c>
    </row>
    <row r="3" spans="1:15">
      <c r="A3" s="123"/>
      <c r="B3" s="123" t="s">
        <v>105</v>
      </c>
      <c r="D3" s="124"/>
      <c r="E3" s="124" t="s">
        <v>106</v>
      </c>
      <c r="F3" s="124"/>
      <c r="G3" s="127" t="str">
        <f>IF(総体!B9&lt;&gt;"","学校対抗　〇","学校対抗　×")</f>
        <v>学校対抗　×</v>
      </c>
      <c r="I3" s="126"/>
      <c r="J3" s="126" t="s">
        <v>109</v>
      </c>
      <c r="L3" s="125"/>
      <c r="M3" s="125" t="s">
        <v>110</v>
      </c>
      <c r="N3" s="125"/>
      <c r="O3" s="128" t="str">
        <f>IF(新人!B9&lt;&gt;"","学校対抗　〇","学校対抗　×")</f>
        <v>学校対抗　×</v>
      </c>
    </row>
    <row r="4" spans="1:15">
      <c r="A4" s="123"/>
      <c r="B4" s="123"/>
      <c r="D4" s="124"/>
      <c r="E4" s="124" t="s">
        <v>28</v>
      </c>
      <c r="F4" s="124"/>
      <c r="G4" s="124" t="s">
        <v>30</v>
      </c>
      <c r="I4" s="126"/>
      <c r="J4" s="126"/>
      <c r="L4" s="125"/>
      <c r="M4" s="125" t="s">
        <v>107</v>
      </c>
      <c r="N4" s="125"/>
      <c r="O4" s="125" t="s">
        <v>108</v>
      </c>
    </row>
    <row r="5" spans="1:15">
      <c r="A5" s="123">
        <v>1</v>
      </c>
      <c r="B5" s="123" t="str">
        <f>国体!C14</f>
        <v/>
      </c>
      <c r="D5" s="124">
        <v>1</v>
      </c>
      <c r="E5" s="124" t="str">
        <f>総体!C20</f>
        <v/>
      </c>
      <c r="F5" s="124">
        <v>1</v>
      </c>
      <c r="G5" s="124" t="str">
        <f>総体!Q19</f>
        <v>・</v>
      </c>
      <c r="I5" s="126">
        <v>1</v>
      </c>
      <c r="J5" s="126" t="str">
        <f>ジュニア!L13</f>
        <v/>
      </c>
      <c r="L5" s="125">
        <v>1</v>
      </c>
      <c r="M5" s="125" t="str">
        <f>新人!N19</f>
        <v/>
      </c>
      <c r="N5" s="125">
        <v>1</v>
      </c>
      <c r="O5" s="125" t="str">
        <f>新人!Q19</f>
        <v>・</v>
      </c>
    </row>
    <row r="6" spans="1:15">
      <c r="A6" s="123">
        <v>2</v>
      </c>
      <c r="B6" s="123" t="str">
        <f>国体!C15</f>
        <v/>
      </c>
      <c r="D6" s="124">
        <v>2</v>
      </c>
      <c r="E6" s="124" t="str">
        <f>総体!C21</f>
        <v/>
      </c>
      <c r="F6" s="124">
        <v>2</v>
      </c>
      <c r="G6" s="124" t="str">
        <f>総体!Q20</f>
        <v>・</v>
      </c>
      <c r="I6" s="126">
        <v>2</v>
      </c>
      <c r="J6" s="126" t="str">
        <f>ジュニア!L14</f>
        <v/>
      </c>
      <c r="L6" s="125">
        <v>2</v>
      </c>
      <c r="M6" s="125" t="str">
        <f>新人!N20</f>
        <v/>
      </c>
      <c r="N6" s="125">
        <v>2</v>
      </c>
      <c r="O6" s="125" t="str">
        <f>新人!Q20</f>
        <v>・</v>
      </c>
    </row>
    <row r="7" spans="1:15">
      <c r="A7" s="123">
        <v>3</v>
      </c>
      <c r="B7" s="123" t="str">
        <f>国体!C16</f>
        <v/>
      </c>
      <c r="D7" s="124">
        <v>3</v>
      </c>
      <c r="E7" s="124" t="str">
        <f>総体!C22</f>
        <v/>
      </c>
      <c r="F7" s="124">
        <v>3</v>
      </c>
      <c r="G7" s="124" t="str">
        <f>総体!Q21</f>
        <v>・</v>
      </c>
      <c r="I7" s="126">
        <v>3</v>
      </c>
      <c r="J7" s="126" t="str">
        <f>ジュニア!L15</f>
        <v/>
      </c>
      <c r="L7" s="125">
        <v>3</v>
      </c>
      <c r="M7" s="125" t="str">
        <f>新人!N21</f>
        <v/>
      </c>
      <c r="N7" s="125">
        <v>3</v>
      </c>
      <c r="O7" s="125" t="str">
        <f>新人!Q21</f>
        <v>・</v>
      </c>
    </row>
    <row r="8" spans="1:15">
      <c r="A8" s="123">
        <v>4</v>
      </c>
      <c r="B8" s="123" t="str">
        <f>国体!C17</f>
        <v/>
      </c>
      <c r="D8" s="124">
        <v>4</v>
      </c>
      <c r="E8" s="124" t="str">
        <f>総体!C23</f>
        <v/>
      </c>
      <c r="F8" s="124">
        <v>4</v>
      </c>
      <c r="G8" s="124" t="str">
        <f>総体!Q22</f>
        <v>・</v>
      </c>
      <c r="I8" s="126">
        <v>4</v>
      </c>
      <c r="J8" s="126" t="str">
        <f>ジュニア!L16</f>
        <v/>
      </c>
      <c r="L8" s="125">
        <v>4</v>
      </c>
      <c r="M8" s="125" t="str">
        <f>新人!N22</f>
        <v/>
      </c>
      <c r="N8" s="125">
        <v>4</v>
      </c>
      <c r="O8" s="125" t="str">
        <f>新人!Q22</f>
        <v>・</v>
      </c>
    </row>
    <row r="9" spans="1:15">
      <c r="A9" s="123">
        <v>5</v>
      </c>
      <c r="B9" s="123" t="str">
        <f>国体!C18</f>
        <v/>
      </c>
      <c r="D9" s="124">
        <v>5</v>
      </c>
      <c r="E9" s="124" t="str">
        <f>総体!C24</f>
        <v/>
      </c>
      <c r="F9" s="124">
        <v>5</v>
      </c>
      <c r="G9" s="124" t="str">
        <f>総体!Q23</f>
        <v>・</v>
      </c>
      <c r="I9" s="126">
        <v>5</v>
      </c>
      <c r="J9" s="126" t="str">
        <f>ジュニア!L17</f>
        <v/>
      </c>
      <c r="L9" s="125">
        <v>5</v>
      </c>
      <c r="M9" s="125" t="str">
        <f>新人!N23</f>
        <v/>
      </c>
      <c r="N9" s="125">
        <v>5</v>
      </c>
      <c r="O9" s="125" t="str">
        <f>新人!Q23</f>
        <v>・</v>
      </c>
    </row>
    <row r="10" spans="1:15">
      <c r="A10" s="123">
        <v>6</v>
      </c>
      <c r="B10" s="123" t="str">
        <f>国体!C19</f>
        <v/>
      </c>
      <c r="D10" s="124">
        <v>6</v>
      </c>
      <c r="E10" s="124" t="str">
        <f>総体!C25</f>
        <v/>
      </c>
      <c r="F10" s="124">
        <v>6</v>
      </c>
      <c r="G10" s="124" t="str">
        <f>総体!Q24</f>
        <v>・</v>
      </c>
      <c r="I10" s="126">
        <v>6</v>
      </c>
      <c r="J10" s="126" t="str">
        <f>ジュニア!L18</f>
        <v/>
      </c>
      <c r="L10" s="125">
        <v>6</v>
      </c>
      <c r="M10" s="125" t="str">
        <f>新人!N24</f>
        <v/>
      </c>
      <c r="N10" s="125">
        <v>6</v>
      </c>
      <c r="O10" s="125" t="str">
        <f>新人!Q24</f>
        <v>・</v>
      </c>
    </row>
    <row r="11" spans="1:15">
      <c r="A11" s="123">
        <v>7</v>
      </c>
      <c r="B11" s="123" t="str">
        <f>国体!C20</f>
        <v/>
      </c>
      <c r="D11" s="124">
        <v>7</v>
      </c>
      <c r="E11" s="124" t="str">
        <f>総体!C26</f>
        <v/>
      </c>
      <c r="F11" s="124">
        <v>7</v>
      </c>
      <c r="G11" s="124" t="str">
        <f>総体!Q25</f>
        <v>・</v>
      </c>
      <c r="I11" s="126">
        <v>7</v>
      </c>
      <c r="J11" s="126" t="str">
        <f>ジュニア!L19</f>
        <v/>
      </c>
      <c r="L11" s="125">
        <v>7</v>
      </c>
      <c r="M11" s="125" t="str">
        <f>新人!N25</f>
        <v/>
      </c>
      <c r="N11" s="125">
        <v>7</v>
      </c>
      <c r="O11" s="125" t="str">
        <f>新人!Q25</f>
        <v>・</v>
      </c>
    </row>
    <row r="12" spans="1:15">
      <c r="A12" s="123">
        <v>8</v>
      </c>
      <c r="B12" s="123" t="str">
        <f>国体!C21</f>
        <v/>
      </c>
      <c r="D12" s="124">
        <v>8</v>
      </c>
      <c r="E12" s="124" t="str">
        <f>総体!C27</f>
        <v/>
      </c>
      <c r="F12" s="124">
        <v>8</v>
      </c>
      <c r="G12" s="124" t="str">
        <f>総体!Q26</f>
        <v>・</v>
      </c>
      <c r="I12" s="126">
        <v>8</v>
      </c>
      <c r="J12" s="126" t="str">
        <f>ジュニア!L20</f>
        <v/>
      </c>
      <c r="L12" s="125">
        <v>8</v>
      </c>
      <c r="M12" s="125" t="str">
        <f>新人!N26</f>
        <v/>
      </c>
      <c r="N12" s="125">
        <v>8</v>
      </c>
      <c r="O12" s="125" t="str">
        <f>新人!Q26</f>
        <v>・</v>
      </c>
    </row>
    <row r="13" spans="1:15">
      <c r="A13" s="123">
        <v>9</v>
      </c>
      <c r="B13" s="123" t="str">
        <f>国体!C22</f>
        <v/>
      </c>
      <c r="D13" s="124">
        <v>9</v>
      </c>
      <c r="E13" s="124" t="str">
        <f>総体!C28</f>
        <v/>
      </c>
      <c r="F13" s="124">
        <v>9</v>
      </c>
      <c r="G13" s="124" t="str">
        <f>総体!Q27</f>
        <v>・</v>
      </c>
      <c r="I13" s="126">
        <v>9</v>
      </c>
      <c r="J13" s="126" t="str">
        <f>ジュニア!L21</f>
        <v/>
      </c>
      <c r="L13" s="125">
        <v>9</v>
      </c>
      <c r="M13" s="125" t="str">
        <f>新人!N27</f>
        <v/>
      </c>
      <c r="N13" s="125">
        <v>9</v>
      </c>
      <c r="O13" s="125" t="str">
        <f>新人!Q27</f>
        <v>・</v>
      </c>
    </row>
    <row r="14" spans="1:15">
      <c r="A14" s="123">
        <v>10</v>
      </c>
      <c r="B14" s="123" t="str">
        <f>国体!C23</f>
        <v/>
      </c>
      <c r="D14" s="124">
        <v>10</v>
      </c>
      <c r="E14" s="124" t="str">
        <f>総体!C29</f>
        <v/>
      </c>
      <c r="F14" s="124">
        <v>10</v>
      </c>
      <c r="G14" s="124" t="str">
        <f>総体!Q28</f>
        <v>・</v>
      </c>
      <c r="I14" s="126">
        <v>10</v>
      </c>
      <c r="J14" s="126" t="str">
        <f>ジュニア!L22</f>
        <v/>
      </c>
      <c r="L14" s="125">
        <v>10</v>
      </c>
      <c r="M14" s="125" t="str">
        <f>新人!N28</f>
        <v/>
      </c>
      <c r="N14" s="125">
        <v>10</v>
      </c>
      <c r="O14" s="125" t="str">
        <f>新人!Q28</f>
        <v>・</v>
      </c>
    </row>
    <row r="15" spans="1:15">
      <c r="A15" s="123">
        <v>11</v>
      </c>
      <c r="B15" s="123" t="str">
        <f>国体!C24</f>
        <v/>
      </c>
      <c r="D15" s="124">
        <v>11</v>
      </c>
      <c r="E15" s="124" t="str">
        <f>総体!C30</f>
        <v/>
      </c>
      <c r="F15" s="124">
        <v>11</v>
      </c>
      <c r="G15" s="124" t="str">
        <f>総体!Q29</f>
        <v>・</v>
      </c>
      <c r="I15" s="126">
        <v>11</v>
      </c>
      <c r="J15" s="126" t="str">
        <f>ジュニア!L23</f>
        <v/>
      </c>
      <c r="L15" s="125">
        <v>11</v>
      </c>
      <c r="M15" s="125" t="str">
        <f>新人!N29</f>
        <v/>
      </c>
      <c r="N15" s="125">
        <v>11</v>
      </c>
      <c r="O15" s="125" t="str">
        <f>新人!Q29</f>
        <v>・</v>
      </c>
    </row>
    <row r="16" spans="1:15">
      <c r="A16" s="123">
        <v>12</v>
      </c>
      <c r="B16" s="123" t="str">
        <f>国体!C25</f>
        <v/>
      </c>
      <c r="D16" s="124">
        <v>12</v>
      </c>
      <c r="E16" s="124" t="str">
        <f>総体!C31</f>
        <v/>
      </c>
      <c r="F16" s="124">
        <v>12</v>
      </c>
      <c r="G16" s="124" t="str">
        <f>総体!Q30</f>
        <v>・</v>
      </c>
      <c r="I16" s="126">
        <v>12</v>
      </c>
      <c r="J16" s="126" t="str">
        <f>ジュニア!L24</f>
        <v/>
      </c>
      <c r="L16" s="125">
        <v>12</v>
      </c>
      <c r="M16" s="125" t="str">
        <f>新人!N30</f>
        <v/>
      </c>
      <c r="N16" s="125">
        <v>12</v>
      </c>
      <c r="O16" s="125" t="str">
        <f>新人!Q30</f>
        <v>・</v>
      </c>
    </row>
    <row r="17" spans="1:15">
      <c r="A17" s="123">
        <v>13</v>
      </c>
      <c r="B17" s="123" t="str">
        <f>国体!C26</f>
        <v/>
      </c>
      <c r="D17" s="124">
        <v>13</v>
      </c>
      <c r="E17" s="124" t="str">
        <f>総体!C32</f>
        <v/>
      </c>
      <c r="F17" s="124">
        <v>13</v>
      </c>
      <c r="G17" s="124" t="str">
        <f>総体!Q31</f>
        <v>・</v>
      </c>
      <c r="I17" s="126">
        <v>13</v>
      </c>
      <c r="J17" s="126" t="str">
        <f>ジュニア!L25</f>
        <v/>
      </c>
      <c r="L17" s="125">
        <v>13</v>
      </c>
      <c r="M17" s="125" t="str">
        <f>新人!N31</f>
        <v/>
      </c>
      <c r="N17" s="125">
        <v>13</v>
      </c>
      <c r="O17" s="125" t="str">
        <f>新人!Q31</f>
        <v>・</v>
      </c>
    </row>
    <row r="18" spans="1:15">
      <c r="A18" s="123">
        <v>14</v>
      </c>
      <c r="B18" s="123" t="str">
        <f>国体!C27</f>
        <v/>
      </c>
      <c r="D18" s="124">
        <v>14</v>
      </c>
      <c r="E18" s="124" t="str">
        <f>総体!C33</f>
        <v/>
      </c>
      <c r="F18" s="124">
        <v>14</v>
      </c>
      <c r="G18" s="124" t="str">
        <f>総体!Q32</f>
        <v>・</v>
      </c>
      <c r="I18" s="126">
        <v>14</v>
      </c>
      <c r="J18" s="126" t="str">
        <f>ジュニア!L26</f>
        <v/>
      </c>
      <c r="L18" s="125">
        <v>14</v>
      </c>
      <c r="M18" s="125" t="str">
        <f>新人!N32</f>
        <v/>
      </c>
      <c r="N18" s="125">
        <v>14</v>
      </c>
      <c r="O18" s="125" t="str">
        <f>新人!Q32</f>
        <v>・</v>
      </c>
    </row>
    <row r="19" spans="1:15">
      <c r="A19" s="123">
        <v>15</v>
      </c>
      <c r="B19" s="123" t="str">
        <f>国体!C28</f>
        <v/>
      </c>
      <c r="D19" s="124">
        <v>15</v>
      </c>
      <c r="E19" s="124" t="str">
        <f>総体!C34</f>
        <v/>
      </c>
      <c r="F19" s="124">
        <v>15</v>
      </c>
      <c r="G19" s="124" t="str">
        <f>総体!Q33</f>
        <v>・</v>
      </c>
      <c r="I19" s="126">
        <v>15</v>
      </c>
      <c r="J19" s="126" t="str">
        <f>ジュニア!L27</f>
        <v/>
      </c>
      <c r="L19" s="125">
        <v>15</v>
      </c>
      <c r="M19" s="125" t="str">
        <f>新人!N33</f>
        <v/>
      </c>
      <c r="N19" s="125">
        <v>15</v>
      </c>
      <c r="O19" s="125" t="str">
        <f>新人!Q33</f>
        <v>・</v>
      </c>
    </row>
    <row r="20" spans="1:15">
      <c r="A20" s="123">
        <v>16</v>
      </c>
      <c r="B20" s="123" t="str">
        <f>国体!H14</f>
        <v/>
      </c>
      <c r="D20" s="124">
        <v>16</v>
      </c>
      <c r="E20" s="124" t="str">
        <f>総体!C35</f>
        <v/>
      </c>
      <c r="F20" s="124"/>
      <c r="G20" s="124"/>
      <c r="I20" s="126">
        <v>16</v>
      </c>
      <c r="J20" s="126" t="str">
        <f>ジュニア!L28</f>
        <v/>
      </c>
      <c r="L20" s="125">
        <v>16</v>
      </c>
      <c r="M20" s="125" t="str">
        <f>新人!N34</f>
        <v/>
      </c>
      <c r="N20" s="125"/>
      <c r="O20" s="125"/>
    </row>
    <row r="21" spans="1:15">
      <c r="A21" s="123">
        <v>17</v>
      </c>
      <c r="B21" s="123" t="str">
        <f>国体!H15</f>
        <v/>
      </c>
      <c r="D21" s="124">
        <v>17</v>
      </c>
      <c r="E21" s="124" t="str">
        <f>総体!C36</f>
        <v/>
      </c>
      <c r="F21" s="124"/>
      <c r="G21" s="124"/>
      <c r="I21" s="126">
        <v>17</v>
      </c>
      <c r="J21" s="126" t="str">
        <f>ジュニア!L29</f>
        <v/>
      </c>
      <c r="L21" s="125">
        <v>17</v>
      </c>
      <c r="M21" s="125" t="str">
        <f>新人!N35</f>
        <v/>
      </c>
      <c r="N21" s="125"/>
      <c r="O21" s="125"/>
    </row>
    <row r="22" spans="1:15">
      <c r="A22" s="123">
        <v>18</v>
      </c>
      <c r="B22" s="123" t="str">
        <f>国体!H16</f>
        <v/>
      </c>
      <c r="D22" s="124">
        <v>18</v>
      </c>
      <c r="E22" s="124" t="str">
        <f>総体!C37</f>
        <v/>
      </c>
      <c r="F22" s="124"/>
      <c r="G22" s="124"/>
      <c r="I22" s="126">
        <v>18</v>
      </c>
      <c r="J22" s="126" t="str">
        <f>ジュニア!L30</f>
        <v/>
      </c>
      <c r="L22" s="125">
        <v>18</v>
      </c>
      <c r="M22" s="125" t="str">
        <f>新人!N36</f>
        <v/>
      </c>
      <c r="N22" s="125"/>
      <c r="O22" s="125"/>
    </row>
    <row r="23" spans="1:15">
      <c r="A23" s="123">
        <v>19</v>
      </c>
      <c r="B23" s="123" t="str">
        <f>国体!H17</f>
        <v/>
      </c>
      <c r="D23" s="124">
        <v>19</v>
      </c>
      <c r="E23" s="124" t="str">
        <f>総体!C38</f>
        <v/>
      </c>
      <c r="F23" s="124"/>
      <c r="G23" s="124"/>
      <c r="I23" s="126">
        <v>19</v>
      </c>
      <c r="J23" s="126" t="str">
        <f>ジュニア!L31</f>
        <v/>
      </c>
      <c r="L23" s="125">
        <v>19</v>
      </c>
      <c r="M23" s="125" t="str">
        <f>新人!N37</f>
        <v/>
      </c>
      <c r="N23" s="125"/>
      <c r="O23" s="125"/>
    </row>
    <row r="24" spans="1:15">
      <c r="A24" s="123">
        <v>20</v>
      </c>
      <c r="B24" s="123" t="str">
        <f>国体!H18</f>
        <v/>
      </c>
      <c r="D24" s="124">
        <v>20</v>
      </c>
      <c r="E24" s="124" t="str">
        <f>総体!C39</f>
        <v/>
      </c>
      <c r="F24" s="124"/>
      <c r="G24" s="124"/>
      <c r="I24" s="126">
        <v>20</v>
      </c>
      <c r="J24" s="126" t="str">
        <f>ジュニア!L32</f>
        <v/>
      </c>
      <c r="L24" s="125">
        <v>20</v>
      </c>
      <c r="M24" s="125" t="str">
        <f>新人!N38</f>
        <v/>
      </c>
      <c r="N24" s="125"/>
      <c r="O24" s="125"/>
    </row>
    <row r="25" spans="1:15">
      <c r="A25" s="123">
        <v>21</v>
      </c>
      <c r="B25" s="123" t="str">
        <f>国体!H19</f>
        <v/>
      </c>
      <c r="D25" s="124">
        <v>21</v>
      </c>
      <c r="E25" s="124" t="str">
        <f>総体!C40</f>
        <v/>
      </c>
      <c r="F25" s="124"/>
      <c r="G25" s="124"/>
      <c r="I25" s="126">
        <v>21</v>
      </c>
      <c r="J25" s="126" t="str">
        <f>ジュニア!L33</f>
        <v/>
      </c>
      <c r="L25" s="125">
        <v>21</v>
      </c>
      <c r="M25" s="125" t="str">
        <f>新人!N39</f>
        <v/>
      </c>
      <c r="N25" s="125"/>
      <c r="O25" s="125"/>
    </row>
    <row r="26" spans="1:15">
      <c r="A26" s="123">
        <v>22</v>
      </c>
      <c r="B26" s="123" t="str">
        <f>国体!H20</f>
        <v/>
      </c>
      <c r="D26" s="124">
        <v>22</v>
      </c>
      <c r="E26" s="124" t="str">
        <f>総体!C41</f>
        <v/>
      </c>
      <c r="F26" s="124"/>
      <c r="G26" s="124"/>
      <c r="I26" s="126">
        <v>22</v>
      </c>
      <c r="J26" s="126" t="str">
        <f>ジュニア!L34</f>
        <v/>
      </c>
      <c r="L26" s="125">
        <v>22</v>
      </c>
      <c r="M26" s="125" t="str">
        <f>新人!N40</f>
        <v/>
      </c>
      <c r="N26" s="125"/>
      <c r="O26" s="125"/>
    </row>
    <row r="27" spans="1:15">
      <c r="A27" s="123">
        <v>23</v>
      </c>
      <c r="B27" s="123" t="str">
        <f>国体!H21</f>
        <v/>
      </c>
      <c r="D27" s="124">
        <v>23</v>
      </c>
      <c r="E27" s="124" t="str">
        <f>総体!C42</f>
        <v/>
      </c>
      <c r="F27" s="124"/>
      <c r="G27" s="124"/>
      <c r="I27" s="126">
        <v>23</v>
      </c>
      <c r="J27" s="126" t="str">
        <f>ジュニア!L35</f>
        <v/>
      </c>
      <c r="L27" s="125">
        <v>23</v>
      </c>
      <c r="M27" s="125" t="str">
        <f>新人!N41</f>
        <v/>
      </c>
      <c r="N27" s="125"/>
      <c r="O27" s="125"/>
    </row>
    <row r="28" spans="1:15">
      <c r="A28" s="123">
        <v>24</v>
      </c>
      <c r="B28" s="123" t="str">
        <f>国体!H22</f>
        <v/>
      </c>
      <c r="D28" s="124">
        <v>24</v>
      </c>
      <c r="E28" s="124" t="str">
        <f>総体!C43</f>
        <v/>
      </c>
      <c r="F28" s="124"/>
      <c r="G28" s="124"/>
      <c r="I28" s="126">
        <v>24</v>
      </c>
      <c r="J28" s="126" t="str">
        <f>ジュニア!L36</f>
        <v/>
      </c>
      <c r="L28" s="125">
        <v>24</v>
      </c>
      <c r="M28" s="125" t="str">
        <f>新人!N42</f>
        <v/>
      </c>
      <c r="N28" s="125"/>
      <c r="O28" s="125"/>
    </row>
    <row r="29" spans="1:15">
      <c r="A29" s="123">
        <v>25</v>
      </c>
      <c r="B29" s="123" t="str">
        <f>国体!H23</f>
        <v/>
      </c>
      <c r="D29" s="124">
        <v>25</v>
      </c>
      <c r="E29" s="124" t="str">
        <f>総体!C44</f>
        <v/>
      </c>
      <c r="F29" s="124"/>
      <c r="G29" s="124"/>
      <c r="I29" s="126">
        <v>25</v>
      </c>
      <c r="J29" s="126" t="str">
        <f>ジュニア!L37</f>
        <v/>
      </c>
      <c r="L29" s="125">
        <v>25</v>
      </c>
      <c r="M29" s="125" t="str">
        <f>新人!N43</f>
        <v/>
      </c>
      <c r="N29" s="125"/>
      <c r="O29" s="125"/>
    </row>
    <row r="30" spans="1:15">
      <c r="A30" s="123">
        <v>26</v>
      </c>
      <c r="B30" s="123" t="str">
        <f>国体!H24</f>
        <v/>
      </c>
      <c r="D30" s="124">
        <v>26</v>
      </c>
      <c r="E30" s="124" t="str">
        <f>総体!C45</f>
        <v/>
      </c>
      <c r="F30" s="124"/>
      <c r="G30" s="124"/>
      <c r="I30" s="126">
        <v>26</v>
      </c>
      <c r="J30" s="126" t="str">
        <f>ジュニア!L38</f>
        <v/>
      </c>
      <c r="L30" s="125">
        <v>26</v>
      </c>
      <c r="M30" s="125" t="str">
        <f>新人!N44</f>
        <v/>
      </c>
      <c r="N30" s="125"/>
      <c r="O30" s="125"/>
    </row>
    <row r="31" spans="1:15">
      <c r="A31" s="123">
        <v>27</v>
      </c>
      <c r="B31" s="123" t="str">
        <f>国体!H25</f>
        <v/>
      </c>
      <c r="D31" s="124">
        <v>27</v>
      </c>
      <c r="E31" s="124" t="str">
        <f>総体!C46</f>
        <v/>
      </c>
      <c r="F31" s="124"/>
      <c r="G31" s="124"/>
      <c r="I31" s="126">
        <v>27</v>
      </c>
      <c r="J31" s="126" t="str">
        <f>ジュニア!L39</f>
        <v/>
      </c>
      <c r="L31" s="125">
        <v>27</v>
      </c>
      <c r="M31" s="125" t="str">
        <f>新人!N45</f>
        <v/>
      </c>
      <c r="N31" s="125"/>
      <c r="O31" s="125"/>
    </row>
    <row r="32" spans="1:15">
      <c r="A32" s="123">
        <v>28</v>
      </c>
      <c r="B32" s="123" t="str">
        <f>国体!H26</f>
        <v/>
      </c>
      <c r="D32" s="124">
        <v>28</v>
      </c>
      <c r="E32" s="124" t="str">
        <f>総体!C47</f>
        <v/>
      </c>
      <c r="F32" s="124"/>
      <c r="G32" s="124"/>
      <c r="I32" s="126">
        <v>28</v>
      </c>
      <c r="J32" s="126" t="str">
        <f>ジュニア!L40</f>
        <v/>
      </c>
      <c r="L32" s="125">
        <v>28</v>
      </c>
      <c r="M32" s="125" t="str">
        <f>新人!N46</f>
        <v/>
      </c>
      <c r="N32" s="125"/>
      <c r="O32" s="125"/>
    </row>
    <row r="33" spans="1:15">
      <c r="A33" s="123">
        <v>29</v>
      </c>
      <c r="B33" s="123" t="str">
        <f>国体!H27</f>
        <v/>
      </c>
      <c r="D33" s="124">
        <v>29</v>
      </c>
      <c r="E33" s="124" t="str">
        <f>総体!C48</f>
        <v/>
      </c>
      <c r="F33" s="124"/>
      <c r="G33" s="124"/>
      <c r="I33" s="126">
        <v>29</v>
      </c>
      <c r="J33" s="126" t="str">
        <f>ジュニア!L41</f>
        <v/>
      </c>
      <c r="L33" s="125">
        <v>29</v>
      </c>
      <c r="M33" s="125" t="str">
        <f>新人!N47</f>
        <v/>
      </c>
      <c r="N33" s="125"/>
      <c r="O33" s="125"/>
    </row>
    <row r="34" spans="1:15">
      <c r="A34" s="123">
        <v>30</v>
      </c>
      <c r="B34" s="123" t="str">
        <f>国体!H28</f>
        <v/>
      </c>
      <c r="D34" s="124">
        <v>30</v>
      </c>
      <c r="E34" s="124" t="str">
        <f>総体!C49</f>
        <v/>
      </c>
      <c r="F34" s="124"/>
      <c r="G34" s="124"/>
      <c r="I34" s="126">
        <v>30</v>
      </c>
      <c r="J34" s="126" t="str">
        <f>ジュニア!L42</f>
        <v/>
      </c>
      <c r="L34" s="125">
        <v>30</v>
      </c>
      <c r="M34" s="125" t="str">
        <f>新人!N48</f>
        <v/>
      </c>
      <c r="N34" s="125"/>
      <c r="O34" s="125"/>
    </row>
  </sheetData>
  <sheetProtection algorithmName="SHA-512" hashValue="/GOz3V1xGhqzoAAt20hHVBRYyp9JZVri0MZg8kag+4DWowbZvmpQvYgudDpSNlFxq+QdVPh3uwmcpH4d7uB0/w==" saltValue="mDc/sAEXXi24v2XImEeWvg==" spinCount="100000" sheet="1" objects="1" scenarios="1" selectLockedCells="1" selectUnlockedCells="1"/>
  <mergeCells count="1">
    <mergeCell ref="A1:O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名簿</vt:lpstr>
      <vt:lpstr>国体</vt:lpstr>
      <vt:lpstr>総体</vt:lpstr>
      <vt:lpstr>ジュニア</vt:lpstr>
      <vt:lpstr>新人</vt:lpstr>
      <vt:lpstr>ジュニア団体</vt:lpstr>
      <vt:lpstr>出場選手【取りまとめ用】</vt:lpstr>
      <vt:lpstr>ジュニア!Print_Area</vt:lpstr>
      <vt:lpstr>ジュニア団体!Print_Area</vt:lpstr>
      <vt:lpstr>国体!Print_Area</vt:lpstr>
      <vt:lpstr>新人!Print_Area</vt:lpstr>
      <vt:lpstr>総体!Print_Area</vt:lpstr>
      <vt:lpstr>名簿!Print_Area</vt:lpstr>
    </vt:vector>
  </TitlesOfParts>
  <Company>石川県教育委員会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樋詰 泰浩</dc:creator>
  <cp:lastModifiedBy>Jiro TAKENAKA</cp:lastModifiedBy>
  <cp:lastPrinted>2022-04-23T05:45:10Z</cp:lastPrinted>
  <dcterms:created xsi:type="dcterms:W3CDTF">2021-11-01T07:35:04Z</dcterms:created>
  <dcterms:modified xsi:type="dcterms:W3CDTF">2022-12-19T07:55:55Z</dcterms:modified>
</cp:coreProperties>
</file>